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Nerudova 702 - Udržovací 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'Nerudova 702 - Udržovací ...'!$C$142:$K$553</definedName>
    <definedName name="_xlnm.Print_Area" localSheetId="1">'Nerudova 702 - Udržovací ...'!$C$4:$J$76,'Nerudova 702 - Udržovací ...'!$C$82:$J$124,'Nerudova 702 - Udržovací ...'!$C$130:$J$553</definedName>
    <definedName name="_xlnm.Print_Titles" localSheetId="1">'Nerudova 702 - Udržovací ...'!$142:$142</definedName>
    <definedName name="_xlnm.Print_Area" localSheetId="2">'Seznam figur'!$C$4:$G$77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553"/>
  <c r="BH553"/>
  <c r="BG553"/>
  <c r="BE553"/>
  <c r="BK553"/>
  <c r="J553"/>
  <c r="BF553"/>
  <c r="BI552"/>
  <c r="BH552"/>
  <c r="BG552"/>
  <c r="BE552"/>
  <c r="BK552"/>
  <c r="J552"/>
  <c r="BF552"/>
  <c r="BI551"/>
  <c r="BH551"/>
  <c r="BG551"/>
  <c r="BE551"/>
  <c r="BK551"/>
  <c r="J551"/>
  <c r="BF551"/>
  <c r="BI550"/>
  <c r="BH550"/>
  <c r="BG550"/>
  <c r="BE550"/>
  <c r="BK550"/>
  <c r="J550"/>
  <c r="BF550"/>
  <c r="BI549"/>
  <c r="BH549"/>
  <c r="BG549"/>
  <c r="BE549"/>
  <c r="BK549"/>
  <c r="J549"/>
  <c r="BF549"/>
  <c r="BI547"/>
  <c r="BH547"/>
  <c r="BG547"/>
  <c r="BE547"/>
  <c r="T547"/>
  <c r="T546"/>
  <c r="R547"/>
  <c r="R546"/>
  <c r="P547"/>
  <c r="P546"/>
  <c r="BI544"/>
  <c r="BH544"/>
  <c r="BG544"/>
  <c r="BE544"/>
  <c r="T544"/>
  <c r="T543"/>
  <c r="T542"/>
  <c r="R544"/>
  <c r="R543"/>
  <c r="R542"/>
  <c r="P544"/>
  <c r="P543"/>
  <c r="P542"/>
  <c r="BI537"/>
  <c r="BH537"/>
  <c r="BG537"/>
  <c r="BE537"/>
  <c r="T537"/>
  <c r="R537"/>
  <c r="P537"/>
  <c r="BI532"/>
  <c r="BH532"/>
  <c r="BG532"/>
  <c r="BE532"/>
  <c r="T532"/>
  <c r="R532"/>
  <c r="P532"/>
  <c r="BI524"/>
  <c r="BH524"/>
  <c r="BG524"/>
  <c r="BE524"/>
  <c r="T524"/>
  <c r="R524"/>
  <c r="P524"/>
  <c r="BI521"/>
  <c r="BH521"/>
  <c r="BG521"/>
  <c r="BE521"/>
  <c r="T521"/>
  <c r="R521"/>
  <c r="P521"/>
  <c r="BI513"/>
  <c r="BH513"/>
  <c r="BG513"/>
  <c r="BE513"/>
  <c r="T513"/>
  <c r="R513"/>
  <c r="P513"/>
  <c r="BI507"/>
  <c r="BH507"/>
  <c r="BG507"/>
  <c r="BE507"/>
  <c r="T507"/>
  <c r="R507"/>
  <c r="P507"/>
  <c r="BI502"/>
  <c r="BH502"/>
  <c r="BG502"/>
  <c r="BE502"/>
  <c r="T502"/>
  <c r="R502"/>
  <c r="P502"/>
  <c r="BI499"/>
  <c r="BH499"/>
  <c r="BG499"/>
  <c r="BE499"/>
  <c r="T499"/>
  <c r="R499"/>
  <c r="P499"/>
  <c r="BI493"/>
  <c r="BH493"/>
  <c r="BG493"/>
  <c r="BE493"/>
  <c r="T493"/>
  <c r="R493"/>
  <c r="P493"/>
  <c r="BI491"/>
  <c r="BH491"/>
  <c r="BG491"/>
  <c r="BE491"/>
  <c r="T491"/>
  <c r="R491"/>
  <c r="P491"/>
  <c r="BI490"/>
  <c r="BH490"/>
  <c r="BG490"/>
  <c r="BE490"/>
  <c r="T490"/>
  <c r="R490"/>
  <c r="P490"/>
  <c r="BI488"/>
  <c r="BH488"/>
  <c r="BG488"/>
  <c r="BE488"/>
  <c r="T488"/>
  <c r="R488"/>
  <c r="P488"/>
  <c r="BI486"/>
  <c r="BH486"/>
  <c r="BG486"/>
  <c r="BE486"/>
  <c r="T486"/>
  <c r="R486"/>
  <c r="P486"/>
  <c r="BI484"/>
  <c r="BH484"/>
  <c r="BG484"/>
  <c r="BE484"/>
  <c r="T484"/>
  <c r="R484"/>
  <c r="P484"/>
  <c r="BI481"/>
  <c r="BH481"/>
  <c r="BG481"/>
  <c r="BE481"/>
  <c r="T481"/>
  <c r="R481"/>
  <c r="P481"/>
  <c r="BI479"/>
  <c r="BH479"/>
  <c r="BG479"/>
  <c r="BE479"/>
  <c r="T479"/>
  <c r="R479"/>
  <c r="P479"/>
  <c r="BI477"/>
  <c r="BH477"/>
  <c r="BG477"/>
  <c r="BE477"/>
  <c r="T477"/>
  <c r="R477"/>
  <c r="P477"/>
  <c r="BI475"/>
  <c r="BH475"/>
  <c r="BG475"/>
  <c r="BE475"/>
  <c r="T475"/>
  <c r="R475"/>
  <c r="P475"/>
  <c r="BI473"/>
  <c r="BH473"/>
  <c r="BG473"/>
  <c r="BE473"/>
  <c r="T473"/>
  <c r="R473"/>
  <c r="P473"/>
  <c r="BI472"/>
  <c r="BH472"/>
  <c r="BG472"/>
  <c r="BE472"/>
  <c r="T472"/>
  <c r="R472"/>
  <c r="P472"/>
  <c r="BI469"/>
  <c r="BH469"/>
  <c r="BG469"/>
  <c r="BE469"/>
  <c r="T469"/>
  <c r="R469"/>
  <c r="P469"/>
  <c r="BI465"/>
  <c r="BH465"/>
  <c r="BG465"/>
  <c r="BE465"/>
  <c r="T465"/>
  <c r="R465"/>
  <c r="P465"/>
  <c r="BI462"/>
  <c r="BH462"/>
  <c r="BG462"/>
  <c r="BE462"/>
  <c r="T462"/>
  <c r="R462"/>
  <c r="P462"/>
  <c r="BI456"/>
  <c r="BH456"/>
  <c r="BG456"/>
  <c r="BE456"/>
  <c r="T456"/>
  <c r="R456"/>
  <c r="P456"/>
  <c r="BI454"/>
  <c r="BH454"/>
  <c r="BG454"/>
  <c r="BE454"/>
  <c r="T454"/>
  <c r="R454"/>
  <c r="P454"/>
  <c r="BI450"/>
  <c r="BH450"/>
  <c r="BG450"/>
  <c r="BE450"/>
  <c r="T450"/>
  <c r="R450"/>
  <c r="P450"/>
  <c r="BI444"/>
  <c r="BH444"/>
  <c r="BG444"/>
  <c r="BE444"/>
  <c r="T444"/>
  <c r="R444"/>
  <c r="P444"/>
  <c r="BI440"/>
  <c r="BH440"/>
  <c r="BG440"/>
  <c r="BE440"/>
  <c r="T440"/>
  <c r="R440"/>
  <c r="P440"/>
  <c r="BI438"/>
  <c r="BH438"/>
  <c r="BG438"/>
  <c r="BE438"/>
  <c r="T438"/>
  <c r="R438"/>
  <c r="P438"/>
  <c r="BI436"/>
  <c r="BH436"/>
  <c r="BG436"/>
  <c r="BE436"/>
  <c r="T436"/>
  <c r="R436"/>
  <c r="P436"/>
  <c r="BI431"/>
  <c r="BH431"/>
  <c r="BG431"/>
  <c r="BE431"/>
  <c r="T431"/>
  <c r="T430"/>
  <c r="R431"/>
  <c r="R430"/>
  <c r="P431"/>
  <c r="P430"/>
  <c r="BI429"/>
  <c r="BH429"/>
  <c r="BG429"/>
  <c r="BE429"/>
  <c r="T429"/>
  <c r="R429"/>
  <c r="P429"/>
  <c r="BI428"/>
  <c r="BH428"/>
  <c r="BG428"/>
  <c r="BE428"/>
  <c r="T428"/>
  <c r="R428"/>
  <c r="P428"/>
  <c r="BI423"/>
  <c r="BH423"/>
  <c r="BG423"/>
  <c r="BE423"/>
  <c r="T423"/>
  <c r="R423"/>
  <c r="P423"/>
  <c r="BI421"/>
  <c r="BH421"/>
  <c r="BG421"/>
  <c r="BE421"/>
  <c r="T421"/>
  <c r="R421"/>
  <c r="P421"/>
  <c r="BI419"/>
  <c r="BH419"/>
  <c r="BG419"/>
  <c r="BE419"/>
  <c r="T419"/>
  <c r="R419"/>
  <c r="P419"/>
  <c r="BI417"/>
  <c r="BH417"/>
  <c r="BG417"/>
  <c r="BE417"/>
  <c r="T417"/>
  <c r="R417"/>
  <c r="P417"/>
  <c r="BI414"/>
  <c r="BH414"/>
  <c r="BG414"/>
  <c r="BE414"/>
  <c r="T414"/>
  <c r="R414"/>
  <c r="P414"/>
  <c r="BI410"/>
  <c r="BH410"/>
  <c r="BG410"/>
  <c r="BE410"/>
  <c r="T410"/>
  <c r="R410"/>
  <c r="P410"/>
  <c r="BI408"/>
  <c r="BH408"/>
  <c r="BG408"/>
  <c r="BE408"/>
  <c r="T408"/>
  <c r="R408"/>
  <c r="P408"/>
  <c r="BI406"/>
  <c r="BH406"/>
  <c r="BG406"/>
  <c r="BE406"/>
  <c r="T406"/>
  <c r="R406"/>
  <c r="P406"/>
  <c r="BI404"/>
  <c r="BH404"/>
  <c r="BG404"/>
  <c r="BE404"/>
  <c r="T404"/>
  <c r="R404"/>
  <c r="P404"/>
  <c r="BI403"/>
  <c r="BH403"/>
  <c r="BG403"/>
  <c r="BE403"/>
  <c r="T403"/>
  <c r="R403"/>
  <c r="P403"/>
  <c r="BI401"/>
  <c r="BH401"/>
  <c r="BG401"/>
  <c r="BE401"/>
  <c r="T401"/>
  <c r="R401"/>
  <c r="P401"/>
  <c r="BI399"/>
  <c r="BH399"/>
  <c r="BG399"/>
  <c r="BE399"/>
  <c r="T399"/>
  <c r="R399"/>
  <c r="P399"/>
  <c r="BI397"/>
  <c r="BH397"/>
  <c r="BG397"/>
  <c r="BE397"/>
  <c r="T397"/>
  <c r="R397"/>
  <c r="P397"/>
  <c r="BI395"/>
  <c r="BH395"/>
  <c r="BG395"/>
  <c r="BE395"/>
  <c r="T395"/>
  <c r="R395"/>
  <c r="P395"/>
  <c r="BI391"/>
  <c r="BH391"/>
  <c r="BG391"/>
  <c r="BE391"/>
  <c r="T391"/>
  <c r="R391"/>
  <c r="P391"/>
  <c r="BI387"/>
  <c r="BH387"/>
  <c r="BG387"/>
  <c r="BE387"/>
  <c r="T387"/>
  <c r="R387"/>
  <c r="P387"/>
  <c r="BI383"/>
  <c r="BH383"/>
  <c r="BG383"/>
  <c r="BE383"/>
  <c r="T383"/>
  <c r="R383"/>
  <c r="P383"/>
  <c r="BI379"/>
  <c r="BH379"/>
  <c r="BG379"/>
  <c r="BE379"/>
  <c r="T379"/>
  <c r="R379"/>
  <c r="P379"/>
  <c r="BI377"/>
  <c r="BH377"/>
  <c r="BG377"/>
  <c r="BE377"/>
  <c r="T377"/>
  <c r="R377"/>
  <c r="P377"/>
  <c r="BI375"/>
  <c r="BH375"/>
  <c r="BG375"/>
  <c r="BE375"/>
  <c r="T375"/>
  <c r="R375"/>
  <c r="P375"/>
  <c r="BI373"/>
  <c r="BH373"/>
  <c r="BG373"/>
  <c r="BE373"/>
  <c r="T373"/>
  <c r="R373"/>
  <c r="P373"/>
  <c r="BI369"/>
  <c r="BH369"/>
  <c r="BG369"/>
  <c r="BE369"/>
  <c r="T369"/>
  <c r="R369"/>
  <c r="P369"/>
  <c r="BI367"/>
  <c r="BH367"/>
  <c r="BG367"/>
  <c r="BE367"/>
  <c r="T367"/>
  <c r="R367"/>
  <c r="P367"/>
  <c r="BI365"/>
  <c r="BH365"/>
  <c r="BG365"/>
  <c r="BE365"/>
  <c r="T365"/>
  <c r="R365"/>
  <c r="P365"/>
  <c r="BI360"/>
  <c r="BH360"/>
  <c r="BG360"/>
  <c r="BE360"/>
  <c r="T360"/>
  <c r="T359"/>
  <c r="R360"/>
  <c r="R359"/>
  <c r="P360"/>
  <c r="P359"/>
  <c r="BI358"/>
  <c r="BH358"/>
  <c r="BG358"/>
  <c r="BE358"/>
  <c r="T358"/>
  <c r="R358"/>
  <c r="P358"/>
  <c r="BI356"/>
  <c r="BH356"/>
  <c r="BG356"/>
  <c r="BE356"/>
  <c r="T356"/>
  <c r="R356"/>
  <c r="P356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9"/>
  <c r="BH349"/>
  <c r="BG349"/>
  <c r="BE349"/>
  <c r="T349"/>
  <c r="R349"/>
  <c r="P349"/>
  <c r="BI347"/>
  <c r="BH347"/>
  <c r="BG347"/>
  <c r="BE347"/>
  <c r="T347"/>
  <c r="R347"/>
  <c r="P347"/>
  <c r="BI345"/>
  <c r="BH345"/>
  <c r="BG345"/>
  <c r="BE345"/>
  <c r="T345"/>
  <c r="R345"/>
  <c r="P345"/>
  <c r="BI343"/>
  <c r="BH343"/>
  <c r="BG343"/>
  <c r="BE343"/>
  <c r="T343"/>
  <c r="R343"/>
  <c r="P343"/>
  <c r="BI341"/>
  <c r="BH341"/>
  <c r="BG341"/>
  <c r="BE341"/>
  <c r="T341"/>
  <c r="R341"/>
  <c r="P341"/>
  <c r="BI335"/>
  <c r="BH335"/>
  <c r="BG335"/>
  <c r="BE335"/>
  <c r="T335"/>
  <c r="R335"/>
  <c r="P335"/>
  <c r="BI333"/>
  <c r="BH333"/>
  <c r="BG333"/>
  <c r="BE333"/>
  <c r="T333"/>
  <c r="R333"/>
  <c r="P333"/>
  <c r="BI332"/>
  <c r="BH332"/>
  <c r="BG332"/>
  <c r="BE332"/>
  <c r="T332"/>
  <c r="R332"/>
  <c r="P332"/>
  <c r="BI330"/>
  <c r="BH330"/>
  <c r="BG330"/>
  <c r="BE330"/>
  <c r="T330"/>
  <c r="R330"/>
  <c r="P330"/>
  <c r="BI328"/>
  <c r="BH328"/>
  <c r="BG328"/>
  <c r="BE328"/>
  <c r="T328"/>
  <c r="R328"/>
  <c r="P328"/>
  <c r="BI326"/>
  <c r="BH326"/>
  <c r="BG326"/>
  <c r="BE326"/>
  <c r="T326"/>
  <c r="R326"/>
  <c r="P326"/>
  <c r="BI325"/>
  <c r="BH325"/>
  <c r="BG325"/>
  <c r="BE325"/>
  <c r="T325"/>
  <c r="R325"/>
  <c r="P325"/>
  <c r="BI323"/>
  <c r="BH323"/>
  <c r="BG323"/>
  <c r="BE323"/>
  <c r="T323"/>
  <c r="R323"/>
  <c r="P323"/>
  <c r="BI317"/>
  <c r="BH317"/>
  <c r="BG317"/>
  <c r="BE317"/>
  <c r="T317"/>
  <c r="R317"/>
  <c r="P317"/>
  <c r="BI315"/>
  <c r="BH315"/>
  <c r="BG315"/>
  <c r="BE315"/>
  <c r="T315"/>
  <c r="R315"/>
  <c r="P315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8"/>
  <c r="BH308"/>
  <c r="BG308"/>
  <c r="BE308"/>
  <c r="T308"/>
  <c r="R308"/>
  <c r="P308"/>
  <c r="BI306"/>
  <c r="BH306"/>
  <c r="BG306"/>
  <c r="BE306"/>
  <c r="T306"/>
  <c r="R306"/>
  <c r="P306"/>
  <c r="BI304"/>
  <c r="BH304"/>
  <c r="BG304"/>
  <c r="BE304"/>
  <c r="T304"/>
  <c r="R304"/>
  <c r="P304"/>
  <c r="BI302"/>
  <c r="BH302"/>
  <c r="BG302"/>
  <c r="BE302"/>
  <c r="T302"/>
  <c r="R302"/>
  <c r="P302"/>
  <c r="BI298"/>
  <c r="BH298"/>
  <c r="BG298"/>
  <c r="BE298"/>
  <c r="T298"/>
  <c r="R298"/>
  <c r="P298"/>
  <c r="BI296"/>
  <c r="BH296"/>
  <c r="BG296"/>
  <c r="BE296"/>
  <c r="T296"/>
  <c r="R296"/>
  <c r="P296"/>
  <c r="BI294"/>
  <c r="BH294"/>
  <c r="BG294"/>
  <c r="BE294"/>
  <c r="T294"/>
  <c r="R294"/>
  <c r="P294"/>
  <c r="BI292"/>
  <c r="BH292"/>
  <c r="BG292"/>
  <c r="BE292"/>
  <c r="T292"/>
  <c r="R292"/>
  <c r="P292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5"/>
  <c r="BH285"/>
  <c r="BG285"/>
  <c r="BE285"/>
  <c r="T285"/>
  <c r="R285"/>
  <c r="P285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8"/>
  <c r="BH268"/>
  <c r="BG268"/>
  <c r="BE268"/>
  <c r="T268"/>
  <c r="R268"/>
  <c r="P268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9"/>
  <c r="BH259"/>
  <c r="BG259"/>
  <c r="BE259"/>
  <c r="T259"/>
  <c r="R259"/>
  <c r="P259"/>
  <c r="BI255"/>
  <c r="BH255"/>
  <c r="BG255"/>
  <c r="BE255"/>
  <c r="T255"/>
  <c r="R255"/>
  <c r="P255"/>
  <c r="BI250"/>
  <c r="BH250"/>
  <c r="BG250"/>
  <c r="BE250"/>
  <c r="T250"/>
  <c r="R250"/>
  <c r="P250"/>
  <c r="BI246"/>
  <c r="BH246"/>
  <c r="BG246"/>
  <c r="BE246"/>
  <c r="T246"/>
  <c r="R246"/>
  <c r="P246"/>
  <c r="BI242"/>
  <c r="BH242"/>
  <c r="BG242"/>
  <c r="BE242"/>
  <c r="T242"/>
  <c r="R242"/>
  <c r="P242"/>
  <c r="BI239"/>
  <c r="BH239"/>
  <c r="BG239"/>
  <c r="BE239"/>
  <c r="T239"/>
  <c r="T238"/>
  <c r="R239"/>
  <c r="R238"/>
  <c r="P239"/>
  <c r="P238"/>
  <c r="BI232"/>
  <c r="BH232"/>
  <c r="BG232"/>
  <c r="BE232"/>
  <c r="T232"/>
  <c r="R232"/>
  <c r="P232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19"/>
  <c r="BH219"/>
  <c r="BG219"/>
  <c r="BE219"/>
  <c r="T219"/>
  <c r="R219"/>
  <c r="P219"/>
  <c r="BI215"/>
  <c r="BH215"/>
  <c r="BG215"/>
  <c r="BE215"/>
  <c r="T215"/>
  <c r="R215"/>
  <c r="P215"/>
  <c r="BI213"/>
  <c r="BH213"/>
  <c r="BG213"/>
  <c r="BE213"/>
  <c r="T213"/>
  <c r="R213"/>
  <c r="P213"/>
  <c r="BI209"/>
  <c r="BH209"/>
  <c r="BG209"/>
  <c r="BE209"/>
  <c r="T209"/>
  <c r="R209"/>
  <c r="P209"/>
  <c r="BI203"/>
  <c r="BH203"/>
  <c r="BG203"/>
  <c r="BE203"/>
  <c r="T203"/>
  <c r="R203"/>
  <c r="P203"/>
  <c r="BI201"/>
  <c r="BH201"/>
  <c r="BG201"/>
  <c r="BE201"/>
  <c r="T201"/>
  <c r="R201"/>
  <c r="P201"/>
  <c r="BI198"/>
  <c r="BH198"/>
  <c r="BG198"/>
  <c r="BE198"/>
  <c r="T198"/>
  <c r="R198"/>
  <c r="P198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0"/>
  <c r="BH180"/>
  <c r="BG180"/>
  <c r="BE180"/>
  <c r="T180"/>
  <c r="R180"/>
  <c r="P180"/>
  <c r="BI176"/>
  <c r="BH176"/>
  <c r="BG176"/>
  <c r="BE176"/>
  <c r="T176"/>
  <c r="R176"/>
  <c r="P176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0"/>
  <c r="BH150"/>
  <c r="BG150"/>
  <c r="BE150"/>
  <c r="T150"/>
  <c r="R150"/>
  <c r="P150"/>
  <c r="BI146"/>
  <c r="BH146"/>
  <c r="BG146"/>
  <c r="BE146"/>
  <c r="T146"/>
  <c r="R146"/>
  <c r="P146"/>
  <c r="F139"/>
  <c r="F137"/>
  <c r="E135"/>
  <c r="F91"/>
  <c r="F89"/>
  <c r="E87"/>
  <c r="J24"/>
  <c r="E24"/>
  <c r="J92"/>
  <c r="J23"/>
  <c r="J21"/>
  <c r="E21"/>
  <c r="J139"/>
  <c r="J20"/>
  <c r="J18"/>
  <c r="E18"/>
  <c r="F140"/>
  <c r="J17"/>
  <c r="J12"/>
  <c r="J137"/>
  <c r="E7"/>
  <c r="E133"/>
  <c i="1" r="L90"/>
  <c r="AM90"/>
  <c r="AM89"/>
  <c r="L89"/>
  <c r="AM87"/>
  <c r="L87"/>
  <c r="L85"/>
  <c r="L84"/>
  <c i="2" r="J537"/>
  <c r="J488"/>
  <c r="J475"/>
  <c r="J454"/>
  <c r="BK444"/>
  <c r="BK419"/>
  <c r="BK399"/>
  <c r="BK379"/>
  <c r="J369"/>
  <c r="BK343"/>
  <c r="J328"/>
  <c r="J311"/>
  <c r="BK302"/>
  <c r="J288"/>
  <c r="BK279"/>
  <c r="J271"/>
  <c r="BK225"/>
  <c r="BK213"/>
  <c r="J172"/>
  <c r="BK164"/>
  <c r="BK150"/>
  <c r="J502"/>
  <c r="BK484"/>
  <c r="J479"/>
  <c r="BK431"/>
  <c r="BK408"/>
  <c r="BK395"/>
  <c r="J375"/>
  <c r="BK354"/>
  <c r="J345"/>
  <c r="J513"/>
  <c r="J486"/>
  <c r="J462"/>
  <c r="BK436"/>
  <c r="J421"/>
  <c r="J404"/>
  <c r="J373"/>
  <c r="BK352"/>
  <c r="J332"/>
  <c r="J315"/>
  <c r="J292"/>
  <c r="BK270"/>
  <c r="BK250"/>
  <c r="BK232"/>
  <c r="BK219"/>
  <c r="J188"/>
  <c r="BK180"/>
  <c r="J164"/>
  <c r="J532"/>
  <c r="J481"/>
  <c r="BK456"/>
  <c r="J429"/>
  <c r="BK410"/>
  <c r="J383"/>
  <c r="BK375"/>
  <c r="J343"/>
  <c r="J333"/>
  <c r="J330"/>
  <c r="BK326"/>
  <c r="BK323"/>
  <c r="BK315"/>
  <c r="BK311"/>
  <c r="BK308"/>
  <c r="J306"/>
  <c r="J302"/>
  <c r="J290"/>
  <c r="J286"/>
  <c r="J279"/>
  <c r="J273"/>
  <c r="BK264"/>
  <c r="BK260"/>
  <c r="BK255"/>
  <c r="J246"/>
  <c r="J239"/>
  <c r="J228"/>
  <c r="J225"/>
  <c r="J213"/>
  <c r="BK203"/>
  <c r="BK198"/>
  <c r="J184"/>
  <c r="BK176"/>
  <c r="BK162"/>
  <c r="J155"/>
  <c r="J150"/>
  <c r="BK521"/>
  <c r="J499"/>
  <c r="J484"/>
  <c r="J469"/>
  <c r="BK428"/>
  <c r="BK406"/>
  <c r="BK391"/>
  <c r="J377"/>
  <c r="BK350"/>
  <c r="BK325"/>
  <c r="BK306"/>
  <c r="BK292"/>
  <c r="J277"/>
  <c r="J268"/>
  <c r="J260"/>
  <c r="J219"/>
  <c r="J203"/>
  <c r="J168"/>
  <c r="J146"/>
  <c r="BK493"/>
  <c r="J490"/>
  <c r="J477"/>
  <c r="J428"/>
  <c r="J406"/>
  <c r="J391"/>
  <c r="BK367"/>
  <c r="J356"/>
  <c r="BK347"/>
  <c r="J521"/>
  <c r="BK488"/>
  <c r="BK475"/>
  <c r="BK454"/>
  <c r="BK429"/>
  <c r="J414"/>
  <c r="J397"/>
  <c r="BK365"/>
  <c r="BK341"/>
  <c r="BK313"/>
  <c r="BK290"/>
  <c r="BK268"/>
  <c r="J255"/>
  <c r="BK228"/>
  <c r="BK215"/>
  <c r="BK186"/>
  <c r="BK172"/>
  <c r="J157"/>
  <c r="J547"/>
  <c r="BK502"/>
  <c r="BK473"/>
  <c r="J440"/>
  <c r="BK423"/>
  <c r="BK403"/>
  <c r="BK377"/>
  <c r="BK356"/>
  <c r="J347"/>
  <c r="J335"/>
  <c r="BK332"/>
  <c r="BK328"/>
  <c r="J325"/>
  <c r="BK317"/>
  <c r="J313"/>
  <c r="J310"/>
  <c r="J308"/>
  <c r="BK304"/>
  <c r="BK296"/>
  <c r="BK288"/>
  <c r="J285"/>
  <c r="BK277"/>
  <c r="J270"/>
  <c r="J262"/>
  <c r="BK259"/>
  <c r="J250"/>
  <c r="BK242"/>
  <c r="J232"/>
  <c r="BK226"/>
  <c r="J215"/>
  <c r="BK209"/>
  <c r="J201"/>
  <c r="J186"/>
  <c r="J180"/>
  <c r="J170"/>
  <c r="BK157"/>
  <c r="J153"/>
  <c r="BK544"/>
  <c r="BK490"/>
  <c r="BK477"/>
  <c r="BK462"/>
  <c r="BK440"/>
  <c r="J417"/>
  <c r="J403"/>
  <c r="J387"/>
  <c r="BK373"/>
  <c r="J341"/>
  <c r="J323"/>
  <c r="J304"/>
  <c r="J296"/>
  <c r="BK286"/>
  <c r="BK275"/>
  <c r="BK262"/>
  <c r="BK224"/>
  <c r="BK170"/>
  <c r="J162"/>
  <c i="1" r="AS94"/>
  <c i="2" r="J524"/>
  <c r="J491"/>
  <c r="J444"/>
  <c r="BK414"/>
  <c r="BK404"/>
  <c r="BK387"/>
  <c r="J360"/>
  <c r="J352"/>
  <c r="BK537"/>
  <c r="BK507"/>
  <c r="BK479"/>
  <c r="J465"/>
  <c r="J450"/>
  <c r="J423"/>
  <c r="BK401"/>
  <c r="J395"/>
  <c r="BK360"/>
  <c r="BK335"/>
  <c r="J326"/>
  <c r="J298"/>
  <c r="J275"/>
  <c r="J259"/>
  <c r="BK239"/>
  <c r="J226"/>
  <c r="J198"/>
  <c r="J176"/>
  <c r="BK166"/>
  <c r="BK146"/>
  <c r="BK513"/>
  <c r="BK491"/>
  <c r="BK465"/>
  <c r="J436"/>
  <c r="J408"/>
  <c r="BK358"/>
  <c r="J350"/>
  <c r="BK547"/>
  <c r="J507"/>
  <c r="BK486"/>
  <c r="J473"/>
  <c r="BK450"/>
  <c r="BK438"/>
  <c r="J410"/>
  <c r="BK383"/>
  <c r="J365"/>
  <c r="BK330"/>
  <c r="BK310"/>
  <c r="BK298"/>
  <c r="J294"/>
  <c r="BK285"/>
  <c r="BK273"/>
  <c r="J242"/>
  <c r="J209"/>
  <c r="BK188"/>
  <c r="J166"/>
  <c r="BK155"/>
  <c r="BK532"/>
  <c r="BK481"/>
  <c r="BK472"/>
  <c r="BK417"/>
  <c r="BK397"/>
  <c r="J379"/>
  <c r="J358"/>
  <c r="J349"/>
  <c r="BK524"/>
  <c r="BK499"/>
  <c r="BK469"/>
  <c r="J456"/>
  <c r="J431"/>
  <c r="J419"/>
  <c r="J399"/>
  <c r="J367"/>
  <c r="BK345"/>
  <c r="BK333"/>
  <c r="J317"/>
  <c r="BK294"/>
  <c r="BK271"/>
  <c r="J264"/>
  <c r="BK246"/>
  <c r="J224"/>
  <c r="BK201"/>
  <c r="BK184"/>
  <c r="BK168"/>
  <c r="BK153"/>
  <c r="J544"/>
  <c r="J493"/>
  <c r="J472"/>
  <c r="J438"/>
  <c r="BK421"/>
  <c r="J401"/>
  <c r="BK369"/>
  <c r="J354"/>
  <c r="BK349"/>
  <c l="1" r="BK161"/>
  <c r="J161"/>
  <c r="J99"/>
  <c r="P145"/>
  <c r="P161"/>
  <c r="BK197"/>
  <c r="J197"/>
  <c r="J100"/>
  <c r="T197"/>
  <c r="P223"/>
  <c r="T241"/>
  <c r="R261"/>
  <c r="P272"/>
  <c r="T272"/>
  <c r="T287"/>
  <c r="P312"/>
  <c r="BK327"/>
  <c r="J327"/>
  <c r="J109"/>
  <c r="R327"/>
  <c r="P334"/>
  <c r="BK351"/>
  <c r="J351"/>
  <c r="J111"/>
  <c r="T351"/>
  <c r="T364"/>
  <c r="P405"/>
  <c r="T405"/>
  <c r="BK435"/>
  <c r="J435"/>
  <c r="J116"/>
  <c r="R435"/>
  <c r="BK474"/>
  <c r="J474"/>
  <c r="J117"/>
  <c r="R474"/>
  <c r="BK492"/>
  <c r="J492"/>
  <c r="J118"/>
  <c r="P492"/>
  <c r="T492"/>
  <c r="P501"/>
  <c r="R501"/>
  <c r="R145"/>
  <c r="R161"/>
  <c r="P197"/>
  <c r="BK223"/>
  <c r="J223"/>
  <c r="J101"/>
  <c r="R223"/>
  <c r="BK241"/>
  <c r="R241"/>
  <c r="P261"/>
  <c r="T261"/>
  <c r="BK287"/>
  <c r="J287"/>
  <c r="J107"/>
  <c r="R287"/>
  <c r="R312"/>
  <c r="P327"/>
  <c r="T327"/>
  <c r="R334"/>
  <c r="R351"/>
  <c r="BK364"/>
  <c r="J364"/>
  <c r="J113"/>
  <c r="P364"/>
  <c r="R364"/>
  <c r="BK405"/>
  <c r="J405"/>
  <c r="J114"/>
  <c r="R405"/>
  <c r="P435"/>
  <c r="T435"/>
  <c r="P474"/>
  <c r="T474"/>
  <c r="R492"/>
  <c r="BK501"/>
  <c r="J501"/>
  <c r="J119"/>
  <c r="T501"/>
  <c r="BK145"/>
  <c r="J145"/>
  <c r="J98"/>
  <c r="T145"/>
  <c r="T161"/>
  <c r="R197"/>
  <c r="T223"/>
  <c r="P241"/>
  <c r="BK261"/>
  <c r="J261"/>
  <c r="J105"/>
  <c r="BK272"/>
  <c r="J272"/>
  <c r="J106"/>
  <c r="R272"/>
  <c r="P287"/>
  <c r="BK312"/>
  <c r="J312"/>
  <c r="J108"/>
  <c r="T312"/>
  <c r="BK334"/>
  <c r="J334"/>
  <c r="J110"/>
  <c r="T334"/>
  <c r="P351"/>
  <c r="BK548"/>
  <c r="J548"/>
  <c r="J123"/>
  <c r="BK238"/>
  <c r="J238"/>
  <c r="J102"/>
  <c r="BK546"/>
  <c r="J546"/>
  <c r="J122"/>
  <c r="BK430"/>
  <c r="J430"/>
  <c r="J115"/>
  <c r="BK543"/>
  <c r="J543"/>
  <c r="J121"/>
  <c r="BK359"/>
  <c r="J359"/>
  <c r="J112"/>
  <c r="E85"/>
  <c r="J89"/>
  <c r="J91"/>
  <c r="J140"/>
  <c r="BF157"/>
  <c r="BF164"/>
  <c r="BF166"/>
  <c r="BF170"/>
  <c r="BF215"/>
  <c r="BF219"/>
  <c r="BF224"/>
  <c r="BF239"/>
  <c r="BF242"/>
  <c r="BF260"/>
  <c r="BF270"/>
  <c r="BF271"/>
  <c r="BF273"/>
  <c r="BF275"/>
  <c r="BF290"/>
  <c r="BF292"/>
  <c r="BF323"/>
  <c r="BF341"/>
  <c r="BF345"/>
  <c r="BF347"/>
  <c r="BF349"/>
  <c r="BF352"/>
  <c r="BF379"/>
  <c r="BF387"/>
  <c r="BF406"/>
  <c r="BF414"/>
  <c r="BF417"/>
  <c r="BF419"/>
  <c r="BF428"/>
  <c r="BF436"/>
  <c r="BF438"/>
  <c r="BF454"/>
  <c r="BF479"/>
  <c r="BF484"/>
  <c r="BF486"/>
  <c r="BF524"/>
  <c r="BF532"/>
  <c r="BF544"/>
  <c r="BF146"/>
  <c r="BF153"/>
  <c r="BF168"/>
  <c r="BF180"/>
  <c r="BF186"/>
  <c r="BF201"/>
  <c r="BF203"/>
  <c r="BF232"/>
  <c r="BF259"/>
  <c r="BF277"/>
  <c r="BF279"/>
  <c r="BF285"/>
  <c r="BF286"/>
  <c r="BF294"/>
  <c r="BF296"/>
  <c r="BF298"/>
  <c r="BF302"/>
  <c r="BF304"/>
  <c r="BF306"/>
  <c r="BF310"/>
  <c r="BF313"/>
  <c r="BF317"/>
  <c r="BF326"/>
  <c r="BF328"/>
  <c r="BF365"/>
  <c r="BF369"/>
  <c r="BF373"/>
  <c r="BF377"/>
  <c r="BF383"/>
  <c r="BF397"/>
  <c r="BF399"/>
  <c r="BF410"/>
  <c r="BF421"/>
  <c r="BF429"/>
  <c r="BF431"/>
  <c r="BF440"/>
  <c r="BF444"/>
  <c r="BF456"/>
  <c r="BF462"/>
  <c r="BF477"/>
  <c r="BF490"/>
  <c r="BF521"/>
  <c r="BF537"/>
  <c r="BF547"/>
  <c r="BF350"/>
  <c r="BF354"/>
  <c r="BF356"/>
  <c r="BF358"/>
  <c r="BF375"/>
  <c r="BF391"/>
  <c r="BF395"/>
  <c r="BF404"/>
  <c r="BF475"/>
  <c r="BF481"/>
  <c r="BF488"/>
  <c r="BF491"/>
  <c r="BF499"/>
  <c r="BF507"/>
  <c r="F92"/>
  <c r="BF150"/>
  <c r="BF155"/>
  <c r="BF162"/>
  <c r="BF172"/>
  <c r="BF176"/>
  <c r="BF184"/>
  <c r="BF188"/>
  <c r="BF198"/>
  <c r="BF209"/>
  <c r="BF213"/>
  <c r="BF225"/>
  <c r="BF226"/>
  <c r="BF228"/>
  <c r="BF246"/>
  <c r="BF250"/>
  <c r="BF255"/>
  <c r="BF262"/>
  <c r="BF264"/>
  <c r="BF268"/>
  <c r="BF288"/>
  <c r="BF308"/>
  <c r="BF311"/>
  <c r="BF315"/>
  <c r="BF325"/>
  <c r="BF330"/>
  <c r="BF332"/>
  <c r="BF333"/>
  <c r="BF335"/>
  <c r="BF343"/>
  <c r="BF360"/>
  <c r="BF367"/>
  <c r="BF401"/>
  <c r="BF403"/>
  <c r="BF408"/>
  <c r="BF423"/>
  <c r="BF450"/>
  <c r="BF465"/>
  <c r="BF469"/>
  <c r="BF472"/>
  <c r="BF473"/>
  <c r="BF493"/>
  <c r="BF502"/>
  <c r="BF513"/>
  <c r="F37"/>
  <c i="1" r="BD95"/>
  <c r="BD94"/>
  <c r="W33"/>
  <c i="2" r="J33"/>
  <c i="1" r="AV95"/>
  <c i="2" r="F33"/>
  <c i="1" r="AZ95"/>
  <c r="AZ94"/>
  <c r="W29"/>
  <c i="2" r="F36"/>
  <c i="1" r="BC95"/>
  <c r="BC94"/>
  <c r="W32"/>
  <c i="2" r="F35"/>
  <c i="1" r="BB95"/>
  <c r="BB94"/>
  <c r="W31"/>
  <c i="2" l="1" r="T144"/>
  <c r="BK240"/>
  <c r="J240"/>
  <c r="J103"/>
  <c r="P240"/>
  <c r="P144"/>
  <c r="P143"/>
  <c i="1" r="AU95"/>
  <c i="2" r="R240"/>
  <c r="R144"/>
  <c r="T240"/>
  <c r="BK144"/>
  <c r="J144"/>
  <c r="J97"/>
  <c r="J241"/>
  <c r="J104"/>
  <c r="BK542"/>
  <c r="J542"/>
  <c r="J120"/>
  <c i="1" r="AU94"/>
  <c r="AY94"/>
  <c r="AX94"/>
  <c r="AV94"/>
  <c r="AK29"/>
  <c i="2" r="J34"/>
  <c i="1" r="AW95"/>
  <c r="AT95"/>
  <c i="2" r="F34"/>
  <c i="1" r="BA95"/>
  <c r="BA94"/>
  <c r="AW94"/>
  <c r="AK30"/>
  <c i="2" l="1" r="R143"/>
  <c r="T143"/>
  <c r="BK143"/>
  <c r="J143"/>
  <c r="J30"/>
  <c i="1" r="AG95"/>
  <c r="AG94"/>
  <c r="AK26"/>
  <c r="AK35"/>
  <c r="W30"/>
  <c r="AT94"/>
  <c r="AN94"/>
  <c i="2" l="1" r="J39"/>
  <c r="J96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<sst xmlns="http://schemas.openxmlformats.org/spreadsheetml/2006/main">
  <si>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</si>
  <si>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</si>
  <si>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</si>
  <si>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</si>
  <si>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</si>
  <si>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{7e5fa87e-587d-4583-8d4d-36dc55c59536}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</si>
  <si>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</si>
  <si>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</si>
  <si>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</si>
  <si>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</si>
  <si>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</si>
  <si>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</si>
  <si>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</si>
  <si>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</si>
  <si>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</si>
  <si>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</si>
  <si>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</si>
  <si>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11_230601</t>
  </si>
  <si>
    <t>KSO:</t>
  </si>
  <si>
    <t>CC-CZ:</t>
  </si>
  <si>
    <t>Místo:</t>
  </si>
  <si>
    <t>Jáchymovská 1, Ostrov 363 01</t>
  </si>
  <si>
    <t>Datum:</t>
  </si>
  <si>
    <t>28. 6. 2023</t>
  </si>
  <si>
    <t>Zadavatel:</t>
  </si>
  <si>
    <t>IČ:</t>
  </si>
  <si>
    <t>00254843</t>
  </si>
  <si>
    <t>Město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</si>
  <si>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</si>
  <si>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</si>
  <si>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</si>
  <si>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</si>
  <si>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</si>
  <si>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</si>
  <si>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</si>
  <si>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</si>
  <si>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</si>
  <si>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													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</si>
  <si>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</si>
  <si>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</si>
  <si>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</si>
  <si>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</si>
  <si>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</si>
  <si>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</si>
  <si>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</si>
  <si>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</si>
  <si>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</si>
  <si>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</si>
  <si>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</si>
  <si>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</si>
  <si>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</si>
  <si>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</si>
  <si>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</si>
  <si>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</si>
  <si>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</si>
  <si>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</si>
  <si>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</si>
  <si>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</si>
  <si>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</si>
  <si>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</si>
  <si>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</si>
  <si>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</si>
  <si>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</si>
  <si>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</si>
  <si>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</si>
  <si>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</si>
  <si>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</si>
  <si>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</si>
  <si>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</si>
  <si>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</si>
  <si>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</si>
  <si>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</si>
  <si>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</si>
  <si>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</si>
  <si>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</si>
  <si>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</si>
  <si>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</si>
  <si>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</si>
  <si>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</si>
  <si>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</si>
  <si>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</si>
  <si>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</si>
  <si>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</si>
  <si>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Nerudova 702</t>
  </si>
  <si>
    <t>Udržovací práce bytu č. 7</t>
  </si>
  <si>
    <t>STA</t>
  </si>
  <si>
    <t>1</t>
  </si>
  <si>
    <t>{f8785476-073e-4eaa-b2e2-657d536a9ff5}</t>
  </si>
  <si>
    <t>PD</t>
  </si>
  <si>
    <t>Plocha dlažby</t>
  </si>
  <si>
    <t>m2</t>
  </si>
  <si>
    <t>4,64</t>
  </si>
  <si>
    <t>3</t>
  </si>
  <si>
    <t>PO</t>
  </si>
  <si>
    <t>Plocha obkladu</t>
  </si>
  <si>
    <t>15,96</t>
  </si>
  <si>
    <t>KRYCÍ LIST SOUPISU PRACÍ</t>
  </si>
  <si>
    <t>PP</t>
  </si>
  <si>
    <t>Plocha podlahy</t>
  </si>
  <si>
    <t>59,93</t>
  </si>
  <si>
    <t>PS</t>
  </si>
  <si>
    <t>Plocha stěn</t>
  </si>
  <si>
    <t>169,03</t>
  </si>
  <si>
    <t>Objekt:</t>
  </si>
  <si>
    <t>Nerudova 702 - Udržovací práce bytu č. 7</t>
  </si>
  <si>
    <t>Nerudova 702, Ostrov 363 01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</si>
  <si>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</si>
  <si>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</si>
  <si>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</si>
  <si>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</si>
  <si>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</si>
  <si>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</si>
  <si>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</si>
  <si>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</si>
  <si>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</si>
  <si>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</si>
  <si>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</si>
  <si>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</si>
  <si>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</si>
  <si>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</si>
  <si>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</si>
  <si>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</si>
  <si>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</si>
  <si>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</si>
  <si>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</si>
  <si>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742 - Elektroinstalace - slaboproud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</si>
  <si>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</si>
  <si>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</si>
  <si>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</si>
  <si>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</si>
  <si>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</si>
  <si>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</si>
  <si>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</si>
  <si>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</si>
  <si>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</si>
  <si>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VRN4 - Inženýrská činnost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</si>
  <si>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</si>
  <si>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</si>
  <si>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</si>
  <si>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</si>
  <si>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</si>
  <si>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</si>
  <si>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</si>
  <si>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</si>
  <si>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</si>
  <si>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</si>
  <si>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</si>
  <si>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</si>
  <si>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</si>
  <si>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</si>
  <si>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</si>
  <si>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</si>
  <si>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</si>
  <si>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</si>
  <si>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</si>
  <si>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</si>
  <si>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310279842</t>
  </si>
  <si>
    <t>Zazdívka otvorů pl přes 1 do 4 m2 ve zdivu nadzákladovém z nepálených tvárnic tl do 300 mm</t>
  </si>
  <si>
    <t>m3</t>
  </si>
  <si>
    <t>4</t>
  </si>
  <si>
    <t>2</t>
  </si>
  <si>
    <t>-1617912781</t>
  </si>
  <si>
    <t>VV</t>
  </si>
  <si>
    <t>"kuchyň" 2,0*1,0*0,4</t>
  </si>
  <si>
    <t>"botník" 1,7*0,3*0,3*2</t>
  </si>
  <si>
    <t>Součet</t>
  </si>
  <si>
    <t>340271025</t>
  </si>
  <si>
    <t>Zazdívka otvorů v příčkách nebo stěnách plochy do 4 m2 tvárnicemi pórobetonovými tl 100 mm</t>
  </si>
  <si>
    <t>621276444</t>
  </si>
  <si>
    <t>"pro rozvody - odhad" 1,2*2,5*2-0,6*1,2</t>
  </si>
  <si>
    <t>342272225</t>
  </si>
  <si>
    <t>Příčka z pórobetonových hladkých tvárnic na tenkovrstvou maltu tl 100 mm</t>
  </si>
  <si>
    <t>417173160</t>
  </si>
  <si>
    <t>"prodloužení koupelny do chodby" 2,5*(1,5)</t>
  </si>
  <si>
    <t>346244352</t>
  </si>
  <si>
    <t>Obezdívka koupelnových van ploch rovných tl 50 mm z pórobetonových přesných tvárnic</t>
  </si>
  <si>
    <t>1579708587</t>
  </si>
  <si>
    <t>"koupelna " 0,6*(0,7+1,8+0,7+1,8)</t>
  </si>
  <si>
    <t>5</t>
  </si>
  <si>
    <t>349231811</t>
  </si>
  <si>
    <t>Přizdívka ostění s ozubem z cihel tl do 150 mm</t>
  </si>
  <si>
    <t>-622552772</t>
  </si>
  <si>
    <t>"1kř. 60" (2,0*0,1+0,1*0,8)*3</t>
  </si>
  <si>
    <t>"1kř. 80" (2,0*0,1+0,1*1,0)*4</t>
  </si>
  <si>
    <t>6</t>
  </si>
  <si>
    <t>Úpravy povrchů, podlahy a osazování výplní</t>
  </si>
  <si>
    <t>611131121</t>
  </si>
  <si>
    <t>Penetrační disperzní nátěr vnitřních stropů nanášený ručně</t>
  </si>
  <si>
    <t>1948952929</t>
  </si>
  <si>
    <t>7</t>
  </si>
  <si>
    <t>611142001</t>
  </si>
  <si>
    <t>Potažení vnitřních stropů sklovláknitým pletivem vtlačeným do tenkovrstvé hmoty</t>
  </si>
  <si>
    <t>-856862500</t>
  </si>
  <si>
    <t>8</t>
  </si>
  <si>
    <t>611311131</t>
  </si>
  <si>
    <t>Potažení vnitřních rovných stropů vápenným štukem tloušťky do 3 mm</t>
  </si>
  <si>
    <t>-1036241073</t>
  </si>
  <si>
    <t>9</t>
  </si>
  <si>
    <t>612131121</t>
  </si>
  <si>
    <t>Penetrační disperzní nátěr vnitřních stěn nanášený ručně</t>
  </si>
  <si>
    <t>1719156461</t>
  </si>
  <si>
    <t>10</t>
  </si>
  <si>
    <t>612142001</t>
  </si>
  <si>
    <t>Potažení vnitřních stěn sklovláknitým pletivem vtlačeným do tenkovrstvé hmoty</t>
  </si>
  <si>
    <t>-411333454</t>
  </si>
  <si>
    <t>11</t>
  </si>
  <si>
    <t>612311131</t>
  </si>
  <si>
    <t>Potažení vnitřních stěn vápenným štukem tloušťky do 3 mm</t>
  </si>
  <si>
    <t>1561964415</t>
  </si>
  <si>
    <t>-PO</t>
  </si>
  <si>
    <t>12</t>
  </si>
  <si>
    <t>612321121</t>
  </si>
  <si>
    <t>Vápenocementová omítka hladká jednovrstvá vnitřních stěn nanášená ručně</t>
  </si>
  <si>
    <t>764612471</t>
  </si>
  <si>
    <t>"wc, okno neodečteno, výměra se použije na ostění okna"</t>
  </si>
  <si>
    <t>2,5*(1,5+1,8+1,8)-0,6*2,0</t>
  </si>
  <si>
    <t>13</t>
  </si>
  <si>
    <t>612325111</t>
  </si>
  <si>
    <t>Vápenocementová hladká omítka rýh ve stěnách šířky do 150 mm</t>
  </si>
  <si>
    <t>-1984509671</t>
  </si>
  <si>
    <t>"rozvody 721 - odhad" 10,0*0,1</t>
  </si>
  <si>
    <t>14</t>
  </si>
  <si>
    <t>632441114</t>
  </si>
  <si>
    <t>Potěr anhydritový samonivelační tl do 50 mm ze suchých směsí</t>
  </si>
  <si>
    <t>1001241250</t>
  </si>
  <si>
    <t>632481213</t>
  </si>
  <si>
    <t>Separační vrstva z PE fólie</t>
  </si>
  <si>
    <t>-271867597</t>
  </si>
  <si>
    <t>16</t>
  </si>
  <si>
    <t>634112113</t>
  </si>
  <si>
    <t>Obvodová dilatace podlahovým páskem z pěnového PE mezi stěnou a mazaninou nebo potěrem v 80 mm</t>
  </si>
  <si>
    <t>m</t>
  </si>
  <si>
    <t>-1729752197</t>
  </si>
  <si>
    <t>"chodba" (3,55+3,55+4,5+4,5)</t>
  </si>
  <si>
    <t>"komora" (0,8+0,8+1,0+1,0)</t>
  </si>
  <si>
    <t>"WC" (0,8+0,8+1,3+1,3)</t>
  </si>
  <si>
    <t>"koupelna" ((1,8+0,6)*1,5)</t>
  </si>
  <si>
    <t>"kuchyň" (4,3+4,3+2,2+2,2)</t>
  </si>
  <si>
    <t>"pokoj" (4,3+4,3+3,5+3,5)</t>
  </si>
  <si>
    <t>"ob.pokoj" (4,3+4,3+4,9+4,9)</t>
  </si>
  <si>
    <t>Ostatní konstrukce a práce, bourání</t>
  </si>
  <si>
    <t>17</t>
  </si>
  <si>
    <t>952901111</t>
  </si>
  <si>
    <t>Vyčištění budov bytové a občanské výstavby při výšce podlaží do 4 m</t>
  </si>
  <si>
    <t>-1252578454</t>
  </si>
  <si>
    <t>18</t>
  </si>
  <si>
    <t>962031132</t>
  </si>
  <si>
    <t>Bourání příček z cihel pálených na MVC tl do 100 mm</t>
  </si>
  <si>
    <t>-1327593084</t>
  </si>
  <si>
    <t>19</t>
  </si>
  <si>
    <t>965042141</t>
  </si>
  <si>
    <t>Bourání podkladů pod dlažby nebo mazanin betonových nebo z litého asfaltu tl do 100 mm pl přes 4 m2</t>
  </si>
  <si>
    <t>1005007441</t>
  </si>
  <si>
    <t>PP*0,05</t>
  </si>
  <si>
    <t>"pokoj" -(4,3*3,9)*0,05</t>
  </si>
  <si>
    <t>"pokoj" -(4,3*3,5)*0,05</t>
  </si>
  <si>
    <t>"ob.pokoj" -(4,3*4,9)*0,05</t>
  </si>
  <si>
    <t>20</t>
  </si>
  <si>
    <t>968062455</t>
  </si>
  <si>
    <t>Vybourání dřevěných dveřních zárubní pl do 2 m2</t>
  </si>
  <si>
    <t>2024839987</t>
  </si>
  <si>
    <t>"60" 0,6*2,0*3</t>
  </si>
  <si>
    <t>"80" 0,8*2,0*3</t>
  </si>
  <si>
    <t>971033631</t>
  </si>
  <si>
    <t>Vybourání otvorů ve zdivu cihelném pl do 4 m2 na MVC nebo MV tl do 150 mm</t>
  </si>
  <si>
    <t>1626370684</t>
  </si>
  <si>
    <t>"pro rozvody - odhad" 1,2*2,5*2</t>
  </si>
  <si>
    <t>22</t>
  </si>
  <si>
    <t>974031132</t>
  </si>
  <si>
    <t>Vysekání rýh ve zdivu cihelném hl do 50 mm š do 70 mm</t>
  </si>
  <si>
    <t>-904912645</t>
  </si>
  <si>
    <t>"rozvody 721 - odhad" 10</t>
  </si>
  <si>
    <t>"rozvody 722 - odhad" 10</t>
  </si>
  <si>
    <t>23</t>
  </si>
  <si>
    <t>978013191</t>
  </si>
  <si>
    <t>Otlučení (osekání) vnitřní vápenné nebo vápenocementové omítky stěn v rozsahu do 100 %</t>
  </si>
  <si>
    <t>775352180</t>
  </si>
  <si>
    <t>997</t>
  </si>
  <si>
    <t>Přesun sutě</t>
  </si>
  <si>
    <t>24</t>
  </si>
  <si>
    <t>997013211</t>
  </si>
  <si>
    <t>Vnitrostaveništní doprava suti a vybouraných hmot pro budovy v do 6 m ručně</t>
  </si>
  <si>
    <t>t</t>
  </si>
  <si>
    <t>-1852663843</t>
  </si>
  <si>
    <t>25</t>
  </si>
  <si>
    <t>997013511</t>
  </si>
  <si>
    <t>Odvoz suti a vybouraných hmot z meziskládky na skládku do 1 km s naložením a se složením</t>
  </si>
  <si>
    <t>-491410421</t>
  </si>
  <si>
    <t>26</t>
  </si>
  <si>
    <t>997013509</t>
  </si>
  <si>
    <t>Příplatek k odvozu suti a vybouraných hmot na skládku ZKD 1 km přes 1 km</t>
  </si>
  <si>
    <t>-843144453</t>
  </si>
  <si>
    <t>11,741*5 'Přepočtené koeficientem množství</t>
  </si>
  <si>
    <t>27</t>
  </si>
  <si>
    <t>997013631</t>
  </si>
  <si>
    <t>Poplatek za uložení na skládce (skládkovné) stavebního odpadu směsného kód odpadu 17 09 04</t>
  </si>
  <si>
    <t>1347357005</t>
  </si>
  <si>
    <t>11,741</t>
  </si>
  <si>
    <t>-2,464</t>
  </si>
  <si>
    <t>28</t>
  </si>
  <si>
    <t>997013811</t>
  </si>
  <si>
    <t>Poplatek za uložení na skládce (skládkovné) stavebního odpadu dřevěného kód odpadu 17 02 01</t>
  </si>
  <si>
    <t>-583505061</t>
  </si>
  <si>
    <t>"9" 0,739</t>
  </si>
  <si>
    <t>"762" 0,573</t>
  </si>
  <si>
    <t>"766" 0,356</t>
  </si>
  <si>
    <t>"775" 0,796</t>
  </si>
  <si>
    <t>998</t>
  </si>
  <si>
    <t>Přesun hmot</t>
  </si>
  <si>
    <t>29</t>
  </si>
  <si>
    <t>998018001</t>
  </si>
  <si>
    <t>Přesun hmot ruční pro budovy v do 6 m</t>
  </si>
  <si>
    <t>1379203085</t>
  </si>
  <si>
    <t>PSV</t>
  </si>
  <si>
    <t>Práce a dodávky PSV</t>
  </si>
  <si>
    <t>713</t>
  </si>
  <si>
    <t>Izolace tepelné</t>
  </si>
  <si>
    <t>30</t>
  </si>
  <si>
    <t>713120811</t>
  </si>
  <si>
    <t>Odstranění tepelné izolace podlah volně kladené z vláknitých materiálů suchých tl do 100 mm</t>
  </si>
  <si>
    <t>-1823022375</t>
  </si>
  <si>
    <t>"pokoj" (4,3*3,9)</t>
  </si>
  <si>
    <t>"pokoj" (4,3*3,5)</t>
  </si>
  <si>
    <t>31</t>
  </si>
  <si>
    <t>713121111</t>
  </si>
  <si>
    <t>Montáž izolace tepelné podlah volně kladenými rohožemi, pásy, dílci, deskami 1 vrstva</t>
  </si>
  <si>
    <t>4240600</t>
  </si>
  <si>
    <t>32</t>
  </si>
  <si>
    <t>M</t>
  </si>
  <si>
    <t>ISV.8591057520112</t>
  </si>
  <si>
    <t>Isover EPS 100 - 100mm, λD = 0,037 (W·m-1·K-1),1000x500x100mm, stabilizované desky pro tepelné izolace konstrukcí s běžnými požadavky na zatížení, např. ploché střechy, podlahy apod. Trvalá zatížitelnost v tlaku max. 2000kg/m2 při def. &lt; 2%.</t>
  </si>
  <si>
    <t>1469215843</t>
  </si>
  <si>
    <t>31,82*1,05 'Přepočtené koeficientem množství</t>
  </si>
  <si>
    <t>33</t>
  </si>
  <si>
    <t>713190813</t>
  </si>
  <si>
    <t>Odstranění tepelné izolace škvárového lože tloušťky do 150 mm</t>
  </si>
  <si>
    <t>1816220182</t>
  </si>
  <si>
    <t>34</t>
  </si>
  <si>
    <t>998713101</t>
  </si>
  <si>
    <t>Přesun hmot tonážní pro izolace tepelné v objektech v do 6 m</t>
  </si>
  <si>
    <t>-660565990</t>
  </si>
  <si>
    <t>35</t>
  </si>
  <si>
    <t>998713181</t>
  </si>
  <si>
    <t>Příplatek k přesunu hmot tonážní 713 prováděný bez použití mechanizace</t>
  </si>
  <si>
    <t>1929763195</t>
  </si>
  <si>
    <t>721</t>
  </si>
  <si>
    <t>Zdravotechnika - vnitřní kanalizace</t>
  </si>
  <si>
    <t>36</t>
  </si>
  <si>
    <t>72100001R</t>
  </si>
  <si>
    <t>Napojení na stávající rozvod kanalizace</t>
  </si>
  <si>
    <t>kpt.</t>
  </si>
  <si>
    <t>1229915823</t>
  </si>
  <si>
    <t>37</t>
  </si>
  <si>
    <t>721173706</t>
  </si>
  <si>
    <t>Potrubí kanalizační z PE odpadní DN 100</t>
  </si>
  <si>
    <t>-1676188457</t>
  </si>
  <si>
    <t>"odhad"</t>
  </si>
  <si>
    <t>"WC" 1</t>
  </si>
  <si>
    <t>38</t>
  </si>
  <si>
    <t>721173723</t>
  </si>
  <si>
    <t>Potrubí kanalizační z PE připojovací DN 50</t>
  </si>
  <si>
    <t>-898046946</t>
  </si>
  <si>
    <t>"rozvody 721 - odhad" 10,0</t>
  </si>
  <si>
    <t>39</t>
  </si>
  <si>
    <t>998721101</t>
  </si>
  <si>
    <t>Přesun hmot tonážní pro vnitřní kanalizace v objektech v do 6 m</t>
  </si>
  <si>
    <t>2081017761</t>
  </si>
  <si>
    <t>40</t>
  </si>
  <si>
    <t>998721181</t>
  </si>
  <si>
    <t>Příplatek k přesunu hmot tonážní 721 prováděný bez použití mechanizace</t>
  </si>
  <si>
    <t>-606114964</t>
  </si>
  <si>
    <t>722</t>
  </si>
  <si>
    <t>Zdravotechnika - vnitřní vodovod</t>
  </si>
  <si>
    <t>41</t>
  </si>
  <si>
    <t>72200001R</t>
  </si>
  <si>
    <t>Přesun vodoměrů</t>
  </si>
  <si>
    <t>-187025717</t>
  </si>
  <si>
    <t>42</t>
  </si>
  <si>
    <t>722174002</t>
  </si>
  <si>
    <t>Potrubí vodovodní plastové PPR svar polyfuze PN 16 D 20 x 2,8 mm</t>
  </si>
  <si>
    <t>651267488</t>
  </si>
  <si>
    <t>"rozvody 722 - odhad" 10,0*2</t>
  </si>
  <si>
    <t>43</t>
  </si>
  <si>
    <t>722181111</t>
  </si>
  <si>
    <t>Ochrana vodovodního potrubí plstěnými pásy do DN 20 mm</t>
  </si>
  <si>
    <t>845789861</t>
  </si>
  <si>
    <t>"odhad" 10,0*2</t>
  </si>
  <si>
    <t>44</t>
  </si>
  <si>
    <t>722240101</t>
  </si>
  <si>
    <t>Ventily plastové PPR přímé DN 20</t>
  </si>
  <si>
    <t>kus</t>
  </si>
  <si>
    <t>1604700104</t>
  </si>
  <si>
    <t>"umyvadlo" 2</t>
  </si>
  <si>
    <t>"dřez" 2</t>
  </si>
  <si>
    <t>"myčka" 1</t>
  </si>
  <si>
    <t>"pračka" 1</t>
  </si>
  <si>
    <t>45</t>
  </si>
  <si>
    <t>998722101</t>
  </si>
  <si>
    <t>Přesun hmot tonážní pro vnitřní vodovod v objektech v do 6 m</t>
  </si>
  <si>
    <t>598350408</t>
  </si>
  <si>
    <t>46</t>
  </si>
  <si>
    <t>998722181</t>
  </si>
  <si>
    <t>Příplatek k přesunu hmot tonážní 722 prováděný bez použití mechanizace</t>
  </si>
  <si>
    <t>-2145603973</t>
  </si>
  <si>
    <t>725</t>
  </si>
  <si>
    <t>Zdravotechnika - zařizovací předměty</t>
  </si>
  <si>
    <t>47</t>
  </si>
  <si>
    <t>725110811</t>
  </si>
  <si>
    <t>Demontáž klozetů splachovací s nádrží</t>
  </si>
  <si>
    <t>soubor</t>
  </si>
  <si>
    <t>120975098</t>
  </si>
  <si>
    <t>48</t>
  </si>
  <si>
    <t>725112182</t>
  </si>
  <si>
    <t>Kombi klozet s úspornou armaturou odpad svislý</t>
  </si>
  <si>
    <t>-425257230</t>
  </si>
  <si>
    <t>49</t>
  </si>
  <si>
    <t>725211602</t>
  </si>
  <si>
    <t>Umyvadlo keramické bílé šířky 550 mm bez krytu na sifon připevněné na stěnu šrouby</t>
  </si>
  <si>
    <t>1293025968</t>
  </si>
  <si>
    <t>50</t>
  </si>
  <si>
    <t>72522084R</t>
  </si>
  <si>
    <t>Demontáž van zazděných</t>
  </si>
  <si>
    <t>-1477544862</t>
  </si>
  <si>
    <t>51</t>
  </si>
  <si>
    <t>725222116</t>
  </si>
  <si>
    <t xml:space="preserve">Vana bez armatur výtokových akrylátová se zápachovou uzávěrkou 1700x700 mm </t>
  </si>
  <si>
    <t>1321066962</t>
  </si>
  <si>
    <t>52</t>
  </si>
  <si>
    <t>725820801</t>
  </si>
  <si>
    <t>Demontáž baterie nástěnné do G 3 / 4</t>
  </si>
  <si>
    <t>-83151869</t>
  </si>
  <si>
    <t>"koupelna" 1+1</t>
  </si>
  <si>
    <t>"kuchyň" 1</t>
  </si>
  <si>
    <t>53</t>
  </si>
  <si>
    <t>725822633</t>
  </si>
  <si>
    <t>Baterie umyvadlová stojánková klasická s výpusti</t>
  </si>
  <si>
    <t>1885721164</t>
  </si>
  <si>
    <t>"koupelna" 1</t>
  </si>
  <si>
    <t>54</t>
  </si>
  <si>
    <t>725831312</t>
  </si>
  <si>
    <t>Baterie vanová nástěnná páková s příslušenstvím a pevným držákem</t>
  </si>
  <si>
    <t>-441866086</t>
  </si>
  <si>
    <t>55</t>
  </si>
  <si>
    <t>725980123</t>
  </si>
  <si>
    <t>Dvířka 30/30</t>
  </si>
  <si>
    <t>1245006429</t>
  </si>
  <si>
    <t>56</t>
  </si>
  <si>
    <t>72598012R</t>
  </si>
  <si>
    <t>Dvířka 60/120</t>
  </si>
  <si>
    <t>-996389117</t>
  </si>
  <si>
    <t>57</t>
  </si>
  <si>
    <t>998725102</t>
  </si>
  <si>
    <t>Přesun hmot tonážní pro zařizovací předměty v objektech v do 12 m</t>
  </si>
  <si>
    <t>-1072899982</t>
  </si>
  <si>
    <t>58</t>
  </si>
  <si>
    <t>998725181</t>
  </si>
  <si>
    <t>Příplatek k přesunu hmot tonážní 725 prováděný bez použití mechanizace</t>
  </si>
  <si>
    <t>338820582</t>
  </si>
  <si>
    <t>733</t>
  </si>
  <si>
    <t>Ústřední vytápění - rozvodné potrubí</t>
  </si>
  <si>
    <t>59</t>
  </si>
  <si>
    <t>73300001R</t>
  </si>
  <si>
    <t>Vypouštění a napouštění stoupaček</t>
  </si>
  <si>
    <t>970620105</t>
  </si>
  <si>
    <t>60</t>
  </si>
  <si>
    <t>73300002R</t>
  </si>
  <si>
    <t>Úprava rozvodů topení v koupelně a WC</t>
  </si>
  <si>
    <t>120367703</t>
  </si>
  <si>
    <t>61</t>
  </si>
  <si>
    <t>733110803</t>
  </si>
  <si>
    <t>Demontáž potrubí ocelového závitového do DN 15</t>
  </si>
  <si>
    <t>-1499410551</t>
  </si>
  <si>
    <t>"pro trubky topení"</t>
  </si>
  <si>
    <t>1,0+1,0</t>
  </si>
  <si>
    <t>1,7+1,7</t>
  </si>
  <si>
    <t>1,4+1,4</t>
  </si>
  <si>
    <t>62</t>
  </si>
  <si>
    <t>733222102</t>
  </si>
  <si>
    <t>Potrubí měděné polotvrdé spojované měkkým pájením D 15x1</t>
  </si>
  <si>
    <t>1187349822</t>
  </si>
  <si>
    <t>8,2</t>
  </si>
  <si>
    <t>63</t>
  </si>
  <si>
    <t>998733101</t>
  </si>
  <si>
    <t>Přesun hmot tonážní pro rozvody potrubí v objektech v do 6 m</t>
  </si>
  <si>
    <t>1741416833</t>
  </si>
  <si>
    <t>64</t>
  </si>
  <si>
    <t>998733181</t>
  </si>
  <si>
    <t>Příplatek k přesunu hmot tonážní 733 prováděný bez použití mechanizace</t>
  </si>
  <si>
    <t>-1742802560</t>
  </si>
  <si>
    <t>734</t>
  </si>
  <si>
    <t>Ústřední vytápění - armatury</t>
  </si>
  <si>
    <t>65</t>
  </si>
  <si>
    <t>73400001R</t>
  </si>
  <si>
    <t>Řezání závitů do G 1"</t>
  </si>
  <si>
    <t>1047850686</t>
  </si>
  <si>
    <t>2*4</t>
  </si>
  <si>
    <t>66</t>
  </si>
  <si>
    <t>734222801</t>
  </si>
  <si>
    <t>Ventil závitový termostatický rohový G 3/8 PN 16 do 110°C s ruční hlavou chromovaný</t>
  </si>
  <si>
    <t>65249994</t>
  </si>
  <si>
    <t>67</t>
  </si>
  <si>
    <t>998734101</t>
  </si>
  <si>
    <t>Přesun hmot tonážní pro armatury v objektech v do 6 m</t>
  </si>
  <si>
    <t>159067722</t>
  </si>
  <si>
    <t>68</t>
  </si>
  <si>
    <t>998734181</t>
  </si>
  <si>
    <t>Příplatek k přesunu hmot tonážní 734 prováděný bez použití mechanizace</t>
  </si>
  <si>
    <t>-2137298094</t>
  </si>
  <si>
    <t>735</t>
  </si>
  <si>
    <t>Ústřední vytápění - otopná tělesa</t>
  </si>
  <si>
    <t>69</t>
  </si>
  <si>
    <t>735111810</t>
  </si>
  <si>
    <t>Demontáž otopného tělesa litinového článkového</t>
  </si>
  <si>
    <t>1936787806</t>
  </si>
  <si>
    <t>0,6*0,9</t>
  </si>
  <si>
    <t>0,6*0,6</t>
  </si>
  <si>
    <t>0,6*0,45</t>
  </si>
  <si>
    <t>0,6*0,35</t>
  </si>
  <si>
    <t>70</t>
  </si>
  <si>
    <t>735151371</t>
  </si>
  <si>
    <t>Otopné těleso panelové dvoudeskové bez přídavné přestupní plochy výška/délka 600/400 mm výkon 391 W</t>
  </si>
  <si>
    <t>769590884</t>
  </si>
  <si>
    <t>71</t>
  </si>
  <si>
    <t>735151373</t>
  </si>
  <si>
    <t>Otopné těleso panelové dvoudeskové bez přídavné přestupní plochy výška/délka 600/600 mm výkon 587 W</t>
  </si>
  <si>
    <t>229449224</t>
  </si>
  <si>
    <t>"pokoj" 1+1</t>
  </si>
  <si>
    <t>72</t>
  </si>
  <si>
    <t>735151376</t>
  </si>
  <si>
    <t>Otopné těleso panelové dvoudeskové bez přídavné přestupní plochy výška/délka 600/900 mm výkon 880 W</t>
  </si>
  <si>
    <t>649185348</t>
  </si>
  <si>
    <t>"ob.pokoj" 1</t>
  </si>
  <si>
    <t>73</t>
  </si>
  <si>
    <t>735164231R</t>
  </si>
  <si>
    <t>Otopné těleso trubkové výška/délka 900/595 mm</t>
  </si>
  <si>
    <t>521062099</t>
  </si>
  <si>
    <t>74</t>
  </si>
  <si>
    <t>998735101</t>
  </si>
  <si>
    <t>Přesun hmot tonážní pro otopná tělesa v objektech v do 6 m</t>
  </si>
  <si>
    <t>401850519</t>
  </si>
  <si>
    <t>75</t>
  </si>
  <si>
    <t>998735181</t>
  </si>
  <si>
    <t>Příplatek k přesunu hmot tonážní 735 prováděný bez použití mechanizace</t>
  </si>
  <si>
    <t>1966361897</t>
  </si>
  <si>
    <t>742</t>
  </si>
  <si>
    <t>Elektroinstalace - slaboproud</t>
  </si>
  <si>
    <t>76</t>
  </si>
  <si>
    <t>74200001R</t>
  </si>
  <si>
    <t>Úprava rozvodů slaboproudu</t>
  </si>
  <si>
    <t>36153591</t>
  </si>
  <si>
    <t>77</t>
  </si>
  <si>
    <t>742310006</t>
  </si>
  <si>
    <t>Montáž domácího nástěnného audio/video telefonu</t>
  </si>
  <si>
    <t>946940306</t>
  </si>
  <si>
    <t>78</t>
  </si>
  <si>
    <t>38226805</t>
  </si>
  <si>
    <t>domovní telefon s ovládáním elektrického zámku</t>
  </si>
  <si>
    <t>1710476273</t>
  </si>
  <si>
    <t>79</t>
  </si>
  <si>
    <t>998742201</t>
  </si>
  <si>
    <t>Přesun hmot procentní pro slaboproud v objektech v do 6 m</t>
  </si>
  <si>
    <t>%</t>
  </si>
  <si>
    <t>-1323093299</t>
  </si>
  <si>
    <t>762</t>
  </si>
  <si>
    <t>Konstrukce tesařské</t>
  </si>
  <si>
    <t>80</t>
  </si>
  <si>
    <t>762522811</t>
  </si>
  <si>
    <t>Demontáž podlah s polštáři z prken tloušťky do 32 mm</t>
  </si>
  <si>
    <t>1768659979</t>
  </si>
  <si>
    <t>766</t>
  </si>
  <si>
    <t>Konstrukce truhlářské</t>
  </si>
  <si>
    <t>81</t>
  </si>
  <si>
    <t>76600001R</t>
  </si>
  <si>
    <t>Demontáž vchodových dveří vč. stávající zárubně, dodávka a montáž nové zárubně, bezpečnostních dveří, protipožárních EI 30, kukátko, přídavný zámek, bezpečnostní kování, nátěr zárubně</t>
  </si>
  <si>
    <t>450652100</t>
  </si>
  <si>
    <t>82</t>
  </si>
  <si>
    <t>766411811</t>
  </si>
  <si>
    <t>Demontáž truhlářského obložení stěn z panelů plochy do 1,5 m2</t>
  </si>
  <si>
    <t>-686818858</t>
  </si>
  <si>
    <t>"kuchyň" 1,6*(3,4+0,6)</t>
  </si>
  <si>
    <t>83</t>
  </si>
  <si>
    <t>766660171</t>
  </si>
  <si>
    <t>Montáž dveřních křídel otvíravých jednokřídlových š do 0,8 m do obložkové zárubně</t>
  </si>
  <si>
    <t>-335218271</t>
  </si>
  <si>
    <t>"60" 3</t>
  </si>
  <si>
    <t>"80" 3</t>
  </si>
  <si>
    <t>84</t>
  </si>
  <si>
    <t>61162080</t>
  </si>
  <si>
    <t>dveře jednokřídlé voštinové povrch laminátový částečně prosklené 800x1970/2100mm</t>
  </si>
  <si>
    <t>-1560983878</t>
  </si>
  <si>
    <t>"80" 2</t>
  </si>
  <si>
    <t>85</t>
  </si>
  <si>
    <t>61162072</t>
  </si>
  <si>
    <t>dveře jednokřídlé voštinové povrch laminátový plné 600x1970/2100mm</t>
  </si>
  <si>
    <t>707727876</t>
  </si>
  <si>
    <t>86</t>
  </si>
  <si>
    <t>61162074</t>
  </si>
  <si>
    <t>dveře jednokřídlé voštinové povrch laminátový plné 800x1970-2100mm</t>
  </si>
  <si>
    <t>-1715004245</t>
  </si>
  <si>
    <t>87</t>
  </si>
  <si>
    <t>766660729</t>
  </si>
  <si>
    <t>Montáž dveřního interiérového kování - štítku s klikou</t>
  </si>
  <si>
    <t>-1038881367</t>
  </si>
  <si>
    <t>88</t>
  </si>
  <si>
    <t>54914610</t>
  </si>
  <si>
    <t>kování dveřní vrchní klika včetně rozet a montážního materiálu R BB nerez PK</t>
  </si>
  <si>
    <t>-1748261931</t>
  </si>
  <si>
    <t>89</t>
  </si>
  <si>
    <t>766682111</t>
  </si>
  <si>
    <t>Montáž zárubní obložkových pro dveře jednokřídlové tl stěny do 170 mm</t>
  </si>
  <si>
    <t>1457537224</t>
  </si>
  <si>
    <t>90</t>
  </si>
  <si>
    <t>61182307</t>
  </si>
  <si>
    <t>zárubeň jednokřídlá obložková s laminátovým povrchem tl stěny 60-150mm rozměru 600-1100/1970, 2100mm</t>
  </si>
  <si>
    <t>951957597</t>
  </si>
  <si>
    <t>91</t>
  </si>
  <si>
    <t>766695212</t>
  </si>
  <si>
    <t>Montáž truhlářských prahů dveří jednokřídlových šířky do 10 cm</t>
  </si>
  <si>
    <t>-511178477</t>
  </si>
  <si>
    <t>"vstup" 1</t>
  </si>
  <si>
    <t>92</t>
  </si>
  <si>
    <t>61187156</t>
  </si>
  <si>
    <t>práh dveřní dřevěný dubový tl 20mm dl 820mm š 100mm</t>
  </si>
  <si>
    <t>-1192601267</t>
  </si>
  <si>
    <t>93</t>
  </si>
  <si>
    <t>766825811</t>
  </si>
  <si>
    <t>Demontáž truhlářských vestavěných skříní jednokřídlových</t>
  </si>
  <si>
    <t>854547581</t>
  </si>
  <si>
    <t>"regál-komora" 1</t>
  </si>
  <si>
    <t>94</t>
  </si>
  <si>
    <t>766825821</t>
  </si>
  <si>
    <t>Demontáž truhlářských vestavěných skříní dvoukřídlových</t>
  </si>
  <si>
    <t>-1067045912</t>
  </si>
  <si>
    <t>"chodba" 1</t>
  </si>
  <si>
    <t>95</t>
  </si>
  <si>
    <t>998766101</t>
  </si>
  <si>
    <t>Přesun hmot tonážní pro konstrukce truhlářské v objektech v do 6 m</t>
  </si>
  <si>
    <t>-996804425</t>
  </si>
  <si>
    <t>96</t>
  </si>
  <si>
    <t>998766181</t>
  </si>
  <si>
    <t>Příplatek k přesunu hmot tonážní 766 prováděný bez použití mechanizace</t>
  </si>
  <si>
    <t>-1460991805</t>
  </si>
  <si>
    <t>771</t>
  </si>
  <si>
    <t>Podlahy z dlaždic</t>
  </si>
  <si>
    <t>97</t>
  </si>
  <si>
    <t>771121011</t>
  </si>
  <si>
    <t>Nátěr penetrační na podlahu</t>
  </si>
  <si>
    <t>1004322992</t>
  </si>
  <si>
    <t>98</t>
  </si>
  <si>
    <t>771471810</t>
  </si>
  <si>
    <t>Demontáž soklíků z dlaždic keramických kladených do malty rovných</t>
  </si>
  <si>
    <t>-1129511801</t>
  </si>
  <si>
    <t>"chodba" (3,55+3,55+4,5+4,5)-(0,8*3+0,6*3)</t>
  </si>
  <si>
    <t>99</t>
  </si>
  <si>
    <t>771474112</t>
  </si>
  <si>
    <t>Montáž soklů z dlaždic keramických rovných flexibilní lepidlo v do 90 mm</t>
  </si>
  <si>
    <t>1242773138</t>
  </si>
  <si>
    <t>"komora" (0,8+0,8+1,0+1,0)-(0,6)</t>
  </si>
  <si>
    <t>"WC" (0,8+0,8+1,3+1,3)-(0,6)</t>
  </si>
  <si>
    <t>100</t>
  </si>
  <si>
    <t>59761409</t>
  </si>
  <si>
    <t>dlažba keramická slinutá protiskluzná do interiéru i exteriéru pro vysoké mechanické namáhání přes 9 do 12ks/m2</t>
  </si>
  <si>
    <t>-815182844</t>
  </si>
  <si>
    <t>6,6*0,1</t>
  </si>
  <si>
    <t>0,66*1,1 'Přepočtené koeficientem množství</t>
  </si>
  <si>
    <t>101</t>
  </si>
  <si>
    <t>771571810</t>
  </si>
  <si>
    <t>Demontáž podlah z dlaždic keramických kladených do malty</t>
  </si>
  <si>
    <t>270388271</t>
  </si>
  <si>
    <t>"koupelna" (1,8*1,5)</t>
  </si>
  <si>
    <t>102</t>
  </si>
  <si>
    <t>771574113</t>
  </si>
  <si>
    <t>Montáž podlah keramických hladkých lepených flexibilním lepidlem do 19 ks/m2</t>
  </si>
  <si>
    <t>-921890165</t>
  </si>
  <si>
    <t>103</t>
  </si>
  <si>
    <t>1901244530</t>
  </si>
  <si>
    <t>5,40764705882353*1,1 'Přepočtené koeficientem množství</t>
  </si>
  <si>
    <t>104</t>
  </si>
  <si>
    <t>771591115</t>
  </si>
  <si>
    <t>Podlahy spárování silikonem</t>
  </si>
  <si>
    <t>-925878359</t>
  </si>
  <si>
    <t>"komora" (1,0+1,0+0,8+0,8)-(0,6)</t>
  </si>
  <si>
    <t>"WC" (1,3+1,3+0,8+0,8)-(0,6)</t>
  </si>
  <si>
    <t>"koupelna" (2,4+2,4+1,5+1,5)-(0,6)</t>
  </si>
  <si>
    <t>105</t>
  </si>
  <si>
    <t>998771101</t>
  </si>
  <si>
    <t>Přesun hmot tonážní pro podlahy z dlaždic v objektech v do 6 m</t>
  </si>
  <si>
    <t>-1749869124</t>
  </si>
  <si>
    <t>106</t>
  </si>
  <si>
    <t>998771181</t>
  </si>
  <si>
    <t>Příplatek k přesunu hmot tonážní 771 prováděný bez použití mechanizace</t>
  </si>
  <si>
    <t>1088263301</t>
  </si>
  <si>
    <t>775</t>
  </si>
  <si>
    <t>Podlahy skládané</t>
  </si>
  <si>
    <t>107</t>
  </si>
  <si>
    <t>775511800</t>
  </si>
  <si>
    <t>Demontáž podlah vlysových lepených s lištami lepenými</t>
  </si>
  <si>
    <t>1071548790</t>
  </si>
  <si>
    <t>776</t>
  </si>
  <si>
    <t>Podlahy povlakové</t>
  </si>
  <si>
    <t>108</t>
  </si>
  <si>
    <t>776111111</t>
  </si>
  <si>
    <t>Broušení anhydritového podkladu povlakových podlah</t>
  </si>
  <si>
    <t>1785132870</t>
  </si>
  <si>
    <t>109</t>
  </si>
  <si>
    <t>776111311</t>
  </si>
  <si>
    <t>Vysátí podkladu povlakových podlah</t>
  </si>
  <si>
    <t>-1562965161</t>
  </si>
  <si>
    <t>110</t>
  </si>
  <si>
    <t>776121111</t>
  </si>
  <si>
    <t>Vodou ředitelná penetrace savého podkladu povlakových podlah ředěná v poměru 1:3</t>
  </si>
  <si>
    <t>-106550947</t>
  </si>
  <si>
    <t>-PD</t>
  </si>
  <si>
    <t>111</t>
  </si>
  <si>
    <t>776201814</t>
  </si>
  <si>
    <t>Demontáž povlakových podlahovin volně položených podlepených páskou</t>
  </si>
  <si>
    <t>1785350550</t>
  </si>
  <si>
    <t>"komora" (0,8*1,0)</t>
  </si>
  <si>
    <t>"WC" (0,8*1,3)</t>
  </si>
  <si>
    <t>"kuchyň" (4,3*2,2)</t>
  </si>
  <si>
    <t>112</t>
  </si>
  <si>
    <t>776231111</t>
  </si>
  <si>
    <t>Lepení lamel a čtverců z vinylu standardním lepidlem</t>
  </si>
  <si>
    <t>581538531</t>
  </si>
  <si>
    <t>113</t>
  </si>
  <si>
    <t>28411050</t>
  </si>
  <si>
    <t>dílce vinylové tl 2,0mm, nášlapná vrstva 0,40mm, úprava PUR, třída zátěže 23/32/41, otlak 0,05mm, R10, třída otěru T, hořlavost Bfl S1, bez ftalátů</t>
  </si>
  <si>
    <t>2096785660</t>
  </si>
  <si>
    <t>54,49*1,1 'Přepočtené koeficientem množství</t>
  </si>
  <si>
    <t>114</t>
  </si>
  <si>
    <t>776421111</t>
  </si>
  <si>
    <t>Montáž obvodových lišt lepením</t>
  </si>
  <si>
    <t>-530122696</t>
  </si>
  <si>
    <t>"chodba" (3,55+3,55+4,5+4,5)-(0,6*3+0,8*3)</t>
  </si>
  <si>
    <t>"kuchyň" (4,3+4,3+2,2+2,2)-(0,8)</t>
  </si>
  <si>
    <t>"pokoj" (4,3+4,3+3,5+3,5)-(0,8)</t>
  </si>
  <si>
    <t>"ob.pokoj" (4,3+4,3+4,9+4,9)-(0,8*3)</t>
  </si>
  <si>
    <t>115</t>
  </si>
  <si>
    <t>61418102</t>
  </si>
  <si>
    <t>lišta podlahová dřevěná buk 8x35mm</t>
  </si>
  <si>
    <t>-2000282219</t>
  </si>
  <si>
    <t>54,9</t>
  </si>
  <si>
    <t>54,9*1,05 'Přepočtené koeficientem množství</t>
  </si>
  <si>
    <t>116</t>
  </si>
  <si>
    <t>776421312</t>
  </si>
  <si>
    <t>Montáž přechodových šroubovaných lišt</t>
  </si>
  <si>
    <t>931383518</t>
  </si>
  <si>
    <t>0,6*3</t>
  </si>
  <si>
    <t>0,8*3</t>
  </si>
  <si>
    <t>117</t>
  </si>
  <si>
    <t>55343120</t>
  </si>
  <si>
    <t>profil přechodový Al vrtaný 30mm stříbro</t>
  </si>
  <si>
    <t>-578975421</t>
  </si>
  <si>
    <t>4,2</t>
  </si>
  <si>
    <t>4,2*1,05 'Přepočtené koeficientem množství</t>
  </si>
  <si>
    <t>118</t>
  </si>
  <si>
    <t>998776101</t>
  </si>
  <si>
    <t>Přesun hmot tonážní pro podlahy povlakové v objektech v do 6 m</t>
  </si>
  <si>
    <t>1816870957</t>
  </si>
  <si>
    <t>119</t>
  </si>
  <si>
    <t>998776181</t>
  </si>
  <si>
    <t>Příplatek k přesunu hmot tonážní 776 prováděný bez použití mechanizace</t>
  </si>
  <si>
    <t>1098674742</t>
  </si>
  <si>
    <t>781</t>
  </si>
  <si>
    <t>Dokončovací práce - obklady</t>
  </si>
  <si>
    <t>120</t>
  </si>
  <si>
    <t>781121011</t>
  </si>
  <si>
    <t>Nátěr penetrační na stěnu</t>
  </si>
  <si>
    <t>-1311713850</t>
  </si>
  <si>
    <t>121</t>
  </si>
  <si>
    <t>781471810</t>
  </si>
  <si>
    <t>Demontáž obkladů z obkladaček keramických kladených do malty</t>
  </si>
  <si>
    <t>880641667</t>
  </si>
  <si>
    <t>"koupelna" 1,5*(1,8+1,8+1,5+1,5-0,6)</t>
  </si>
  <si>
    <t>122</t>
  </si>
  <si>
    <t>781474114</t>
  </si>
  <si>
    <t>Montáž obkladů vnitřních keramických hladkých do 22 ks/m2 lepených flexibilním lepidlem</t>
  </si>
  <si>
    <t>-1490610641</t>
  </si>
  <si>
    <t>123</t>
  </si>
  <si>
    <t>59761040</t>
  </si>
  <si>
    <t>obklad keramický hladký přes 19 do 22ks/m2</t>
  </si>
  <si>
    <t>425337597</t>
  </si>
  <si>
    <t>15,96*1,1 'Přepočtené koeficientem množství</t>
  </si>
  <si>
    <t>124</t>
  </si>
  <si>
    <t>781494111</t>
  </si>
  <si>
    <t>Plastové profily rohové lepené flexibilním lepidlem</t>
  </si>
  <si>
    <t>-1055273969</t>
  </si>
  <si>
    <t>"koupelna" (0,6+0,3+0,6)+2,2</t>
  </si>
  <si>
    <t>125</t>
  </si>
  <si>
    <t>781495115</t>
  </si>
  <si>
    <t>Spárování vnitřních obkladů silikonem</t>
  </si>
  <si>
    <t>1699971869</t>
  </si>
  <si>
    <t>"koupelna" 2,2*4</t>
  </si>
  <si>
    <t>126</t>
  </si>
  <si>
    <t>781495142</t>
  </si>
  <si>
    <t>Průnik obkladem kruhový do DN 90</t>
  </si>
  <si>
    <t>-442333088</t>
  </si>
  <si>
    <t>"koupelna" 2+2+1</t>
  </si>
  <si>
    <t>127</t>
  </si>
  <si>
    <t>998781101</t>
  </si>
  <si>
    <t>Přesun hmot tonážní pro obklady keramické v objektech v do 6 m</t>
  </si>
  <si>
    <t>844002142</t>
  </si>
  <si>
    <t>128</t>
  </si>
  <si>
    <t>998781181</t>
  </si>
  <si>
    <t>Příplatek k přesunu hmot tonážní 781 prováděný bez použití mechanizace</t>
  </si>
  <si>
    <t>277554904</t>
  </si>
  <si>
    <t>783</t>
  </si>
  <si>
    <t>Dokončovací práce - nátěry</t>
  </si>
  <si>
    <t>129</t>
  </si>
  <si>
    <t>783614551</t>
  </si>
  <si>
    <t>Základní jednonásobný syntetický nátěr potrubí DN do 50 mm</t>
  </si>
  <si>
    <t>1075802863</t>
  </si>
  <si>
    <t>(2,6+2,6)*4</t>
  </si>
  <si>
    <t>130</t>
  </si>
  <si>
    <t>783617611</t>
  </si>
  <si>
    <t>Krycí dvojnásobný syntetický nátěr potrubí DN do 50 mm</t>
  </si>
  <si>
    <t>1284188990</t>
  </si>
  <si>
    <t>29,0</t>
  </si>
  <si>
    <t>784</t>
  </si>
  <si>
    <t>Dokončovací práce - malby a tapety</t>
  </si>
  <si>
    <t>131</t>
  </si>
  <si>
    <t>784111011</t>
  </si>
  <si>
    <t>Obroušení podkladu omítnutého v místnostech výšky do 3,80 m</t>
  </si>
  <si>
    <t>-1110753950</t>
  </si>
  <si>
    <t>132</t>
  </si>
  <si>
    <t>784121001</t>
  </si>
  <si>
    <t>Oškrabání malby v mísnostech výšky do 3,80 m</t>
  </si>
  <si>
    <t>1672784896</t>
  </si>
  <si>
    <t>"otlučení" -11,55</t>
  </si>
  <si>
    <t>"bourání" -3,75</t>
  </si>
  <si>
    <t>133</t>
  </si>
  <si>
    <t>784171111</t>
  </si>
  <si>
    <t>Zakrytí vnitřních ploch stěn v místnostech v do 3,80 m</t>
  </si>
  <si>
    <t>-2093878615</t>
  </si>
  <si>
    <t>"chodba" (0,8*1,4)</t>
  </si>
  <si>
    <t>"WC" (0,3*0,6)</t>
  </si>
  <si>
    <t>"koupelna" (0,3*0,6)</t>
  </si>
  <si>
    <t>"kuchyň" (1,4*1,4)</t>
  </si>
  <si>
    <t>"pokoj" (1,4*2,1)</t>
  </si>
  <si>
    <t>"ob.pokoj" (1,4*2,1)</t>
  </si>
  <si>
    <t>134</t>
  </si>
  <si>
    <t>58124842</t>
  </si>
  <si>
    <t>fólie pro malířské potřeby zakrývací tl 7µ 4x5m</t>
  </si>
  <si>
    <t>-302494030</t>
  </si>
  <si>
    <t>9,32</t>
  </si>
  <si>
    <t>9,32*1,05 'Přepočtené koeficientem množství</t>
  </si>
  <si>
    <t>135</t>
  </si>
  <si>
    <t>28323152</t>
  </si>
  <si>
    <t>fólie s papírovou samolepící páskou pro vnitřní malířské potřeby 1,8mx33m</t>
  </si>
  <si>
    <t>749123332</t>
  </si>
  <si>
    <t>"chodba" (0,8+0,8+1,4+1,4)</t>
  </si>
  <si>
    <t>"WC" (0,3+0,3+0,6+0,6)</t>
  </si>
  <si>
    <t>"koupelna" (0,3+0,3+0,6+0,6)</t>
  </si>
  <si>
    <t>"kuchyň" (1,4+1,4+1,4+1,4)</t>
  </si>
  <si>
    <t>"pokoj" (1,4+1,4+2,1+2,1)</t>
  </si>
  <si>
    <t>"ob.pokoj" (1,4+1,4+2,1+2,1)</t>
  </si>
  <si>
    <t>136</t>
  </si>
  <si>
    <t>784181101</t>
  </si>
  <si>
    <t>Základní akrylátová jednonásobná penetrace podkladu v místnostech výšky do 3,80m</t>
  </si>
  <si>
    <t>-887121831</t>
  </si>
  <si>
    <t>137</t>
  </si>
  <si>
    <t>784221101</t>
  </si>
  <si>
    <t>Dvojnásobné bílé malby ze směsí za sucha dobře otěruvzdorných v místnostech do 3,80 m</t>
  </si>
  <si>
    <t>387875823</t>
  </si>
  <si>
    <t>VRN</t>
  </si>
  <si>
    <t>Vedlejší rozpočtové náklady</t>
  </si>
  <si>
    <t>VRN4</t>
  </si>
  <si>
    <t>Inženýrská činnost</t>
  </si>
  <si>
    <t>138</t>
  </si>
  <si>
    <t>044002000</t>
  </si>
  <si>
    <t>Revize</t>
  </si>
  <si>
    <t>1024</t>
  </si>
  <si>
    <t>-481079452</t>
  </si>
  <si>
    <t>1,0</t>
  </si>
  <si>
    <t>VRN6</t>
  </si>
  <si>
    <t>Územní vlivy</t>
  </si>
  <si>
    <t>139</t>
  </si>
  <si>
    <t>065002000</t>
  </si>
  <si>
    <t>Mimostaveništní doprava materiálů</t>
  </si>
  <si>
    <t>-1061900628</t>
  </si>
  <si>
    <t>VP</t>
  </si>
  <si>
    <t xml:space="preserve">  Vícepráce</t>
  </si>
  <si>
    <t>PN</t>
  </si>
  <si>
    <t>SEZNAM FIGUR</t>
  </si>
  <si>
    <t>Výměra</t>
  </si>
  <si>
    <t xml:space="preserve"> Nerudova 702</t>
  </si>
  <si>
    <t>Použití figury:</t>
  </si>
  <si>
    <t>"koupelna, plocha okna neodečtena"</t>
  </si>
  <si>
    <t>2,2*(1,8+0,6)*2</t>
  </si>
  <si>
    <t>2,2*(1,5)*2</t>
  </si>
  <si>
    <t>-(0,6*2,0)</t>
  </si>
  <si>
    <t>"chodba" (1,8*3,25+0,3*1,2)+(1,0*2,7)</t>
  </si>
  <si>
    <t>"ob.pokoj" (4,3*4,9)</t>
  </si>
  <si>
    <t>"chodba" 2,5*(3,55+3,55+4,5+4,5)-(0,6*2,0*3+0,8*2,0*3+0,8*1,4)</t>
  </si>
  <si>
    <t>"komora" 2,5*(0,8+0,8+1,0+1,0)-(0,6*2,0)</t>
  </si>
  <si>
    <t>"WC" 2,5*(0,8+0,8+1,3+1,3)-(0,6*2,0+0,3*0,6)</t>
  </si>
  <si>
    <t>"koupelna" 2,5*(2,4+2,4+1,5+1,5)-(0,6*2,0+0,3*0,6)</t>
  </si>
  <si>
    <t>"kuchyň" 2,5*(4,3+4,3+2,2+2,2)-(0,8*2,0+1,4*1,4)</t>
  </si>
  <si>
    <t>"pokoj" 2,5*(4,3+4,3+3,5+3,5)-(0,8*2,0+1,4*2,1)</t>
  </si>
  <si>
    <t>"ob.pokoj" 2,5*(4,3+4,3+4,9+4,9)-(0,8*2,0*2+1,4*2,1)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</si>
</sst>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36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Ostrov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11_230601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Jáchymovská 1, Ostrov 363 01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28. 6. 2023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Ostrov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24.7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'Nerudova 702 - Udržovací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'Nerudova 702 - Udržovací ...'!P143</f>
        <v>0</v>
      </c>
      <c r="AV95" s="128">
        <f>'Nerudova 702 - Udržovací ...'!J33</f>
        <v>0</v>
      </c>
      <c r="AW95" s="128">
        <f>'Nerudova 702 - Udržovací ...'!J34</f>
        <v>0</v>
      </c>
      <c r="AX95" s="128">
        <f>'Nerudova 702 - Udržovací ...'!J35</f>
        <v>0</v>
      </c>
      <c r="AY95" s="128">
        <f>'Nerudova 702 - Udržovací ...'!J36</f>
        <v>0</v>
      </c>
      <c r="AZ95" s="128">
        <f>'Nerudova 702 - Udržovací ...'!F33</f>
        <v>0</v>
      </c>
      <c r="BA95" s="128">
        <f>'Nerudova 702 - Udržovací ...'!F34</f>
        <v>0</v>
      </c>
      <c r="BB95" s="128">
        <f>'Nerudova 702 - Udržovací ...'!F35</f>
        <v>0</v>
      </c>
      <c r="BC95" s="128">
        <f>'Nerudova 702 - Udržovací ...'!F36</f>
        <v>0</v>
      </c>
      <c r="BD95" s="130">
        <f>'Nerudova 702 - Udržovací 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8rWZAmm+LupNx7+RaCXokCrkeKy9VXewZcm+ieQpmmtn3N4gRPx7TWkHyM0MFUnMmO9++VqiCHhIWBCPU7AKuQ==" hashValue="hgZjehnIMi5uhW/QODvq/EKzWo/6v9gcutffavN2GRKoqpLur1fCpKpCMPWiEN61DFDInyHhE/a2q/NZJotuL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Nerudova 702 - Udržovac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32" t="s">
        <v>88</v>
      </c>
      <c r="BA2" s="132" t="s">
        <v>89</v>
      </c>
      <c r="BB2" s="132" t="s">
        <v>90</v>
      </c>
      <c r="BC2" s="132" t="s">
        <v>91</v>
      </c>
      <c r="BD2" s="132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0"/>
      <c r="AT3" s="17" t="s">
        <v>86</v>
      </c>
      <c r="AZ3" s="132" t="s">
        <v>93</v>
      </c>
      <c r="BA3" s="132" t="s">
        <v>94</v>
      </c>
      <c r="BB3" s="132" t="s">
        <v>90</v>
      </c>
      <c r="BC3" s="132" t="s">
        <v>95</v>
      </c>
      <c r="BD3" s="132" t="s">
        <v>92</v>
      </c>
    </row>
    <row r="4" s="1" customFormat="1" ht="24.96" customHeight="1">
      <c r="B4" s="20"/>
      <c r="D4" s="135" t="s">
        <v>96</v>
      </c>
      <c r="L4" s="20"/>
      <c r="M4" s="136" t="s">
        <v>10</v>
      </c>
      <c r="AT4" s="17" t="s">
        <v>4</v>
      </c>
      <c r="AZ4" s="132" t="s">
        <v>97</v>
      </c>
      <c r="BA4" s="132" t="s">
        <v>98</v>
      </c>
      <c r="BB4" s="132" t="s">
        <v>90</v>
      </c>
      <c r="BC4" s="132" t="s">
        <v>99</v>
      </c>
      <c r="BD4" s="132" t="s">
        <v>92</v>
      </c>
    </row>
    <row r="5" s="1" customFormat="1" ht="6.96" customHeight="1">
      <c r="B5" s="20"/>
      <c r="L5" s="20"/>
      <c r="AZ5" s="132" t="s">
        <v>100</v>
      </c>
      <c r="BA5" s="132" t="s">
        <v>101</v>
      </c>
      <c r="BB5" s="132" t="s">
        <v>90</v>
      </c>
      <c r="BC5" s="132" t="s">
        <v>102</v>
      </c>
      <c r="BD5" s="132" t="s">
        <v>92</v>
      </c>
    </row>
    <row r="6" s="1" customFormat="1" ht="12" customHeight="1">
      <c r="B6" s="20"/>
      <c r="D6" s="137" t="s">
        <v>16</v>
      </c>
      <c r="L6" s="20"/>
    </row>
    <row r="7" s="1" customFormat="1" ht="16.5" customHeight="1">
      <c r="B7" s="20"/>
      <c r="E7" s="138" t="str">
        <f>'Rekapitulace stavby'!K6</f>
        <v>11_230601</v>
      </c>
      <c r="F7" s="137"/>
      <c r="G7" s="137"/>
      <c r="H7" s="137"/>
      <c r="L7" s="20"/>
    </row>
    <row r="8" s="2" customFormat="1" ht="12" customHeight="1">
      <c r="A8" s="38"/>
      <c r="B8" s="44"/>
      <c r="C8" s="38"/>
      <c r="D8" s="137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9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7" t="s">
        <v>18</v>
      </c>
      <c r="E11" s="38"/>
      <c r="F11" s="140" t="s">
        <v>1</v>
      </c>
      <c r="G11" s="38"/>
      <c r="H11" s="38"/>
      <c r="I11" s="137" t="s">
        <v>19</v>
      </c>
      <c r="J11" s="140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7" t="s">
        <v>20</v>
      </c>
      <c r="E12" s="38"/>
      <c r="F12" s="140" t="s">
        <v>105</v>
      </c>
      <c r="G12" s="38"/>
      <c r="H12" s="38"/>
      <c r="I12" s="137" t="s">
        <v>22</v>
      </c>
      <c r="J12" s="141" t="str">
        <f>'Rekapitulace stavby'!AN8</f>
        <v>28. 6. 2023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7" t="s">
        <v>24</v>
      </c>
      <c r="E14" s="38"/>
      <c r="F14" s="38"/>
      <c r="G14" s="38"/>
      <c r="H14" s="38"/>
      <c r="I14" s="137" t="s">
        <v>25</v>
      </c>
      <c r="J14" s="140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0" t="s">
        <v>27</v>
      </c>
      <c r="F15" s="38"/>
      <c r="G15" s="38"/>
      <c r="H15" s="38"/>
      <c r="I15" s="137" t="s">
        <v>28</v>
      </c>
      <c r="J15" s="140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7" t="s">
        <v>30</v>
      </c>
      <c r="E17" s="38"/>
      <c r="F17" s="38"/>
      <c r="G17" s="38"/>
      <c r="H17" s="38"/>
      <c r="I17" s="13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0"/>
      <c r="G18" s="140"/>
      <c r="H18" s="140"/>
      <c r="I18" s="13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7" t="s">
        <v>32</v>
      </c>
      <c r="E20" s="38"/>
      <c r="F20" s="38"/>
      <c r="G20" s="38"/>
      <c r="H20" s="38"/>
      <c r="I20" s="137" t="s">
        <v>25</v>
      </c>
      <c r="J20" s="140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0" t="str">
        <f>IF('Rekapitulace stavby'!E17="","",'Rekapitulace stavby'!E17)</f>
        <v xml:space="preserve"> </v>
      </c>
      <c r="F21" s="38"/>
      <c r="G21" s="38"/>
      <c r="H21" s="38"/>
      <c r="I21" s="137" t="s">
        <v>28</v>
      </c>
      <c r="J21" s="140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7" t="s">
        <v>35</v>
      </c>
      <c r="E23" s="38"/>
      <c r="F23" s="38"/>
      <c r="G23" s="38"/>
      <c r="H23" s="38"/>
      <c r="I23" s="137" t="s">
        <v>25</v>
      </c>
      <c r="J23" s="140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0" t="str">
        <f>IF('Rekapitulace stavby'!E20="","",'Rekapitulace stavby'!E20)</f>
        <v xml:space="preserve"> </v>
      </c>
      <c r="F24" s="38"/>
      <c r="G24" s="38"/>
      <c r="H24" s="38"/>
      <c r="I24" s="137" t="s">
        <v>28</v>
      </c>
      <c r="J24" s="140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7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6"/>
      <c r="E29" s="146"/>
      <c r="F29" s="146"/>
      <c r="G29" s="146"/>
      <c r="H29" s="146"/>
      <c r="I29" s="146"/>
      <c r="J29" s="146"/>
      <c r="K29" s="146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7" t="s">
        <v>38</v>
      </c>
      <c r="E30" s="38"/>
      <c r="F30" s="38"/>
      <c r="G30" s="38"/>
      <c r="H30" s="38"/>
      <c r="I30" s="38"/>
      <c r="J30" s="148">
        <f>ROUND(J143,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6"/>
      <c r="E31" s="146"/>
      <c r="F31" s="146"/>
      <c r="G31" s="146"/>
      <c r="H31" s="146"/>
      <c r="I31" s="146"/>
      <c r="J31" s="146"/>
      <c r="K31" s="14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9" t="s">
        <v>40</v>
      </c>
      <c r="G32" s="38"/>
      <c r="H32" s="38"/>
      <c r="I32" s="149" t="s">
        <v>39</v>
      </c>
      <c r="J32" s="149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0" t="s">
        <v>42</v>
      </c>
      <c r="E33" s="137" t="s">
        <v>43</v>
      </c>
      <c r="F33" s="151">
        <f>ROUND((ROUND((SUM(BE143:BE547)),  2) + SUM(BE549:BE553)), 2)</f>
        <v>0</v>
      </c>
      <c r="G33" s="38"/>
      <c r="H33" s="38"/>
      <c r="I33" s="152">
        <v>0.20999999999999999</v>
      </c>
      <c r="J33" s="151">
        <f>ROUND((ROUND(((SUM(BE143:BE547))*I33),  2) + (SUM(BE549:BE553)*I33)),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7" t="s">
        <v>44</v>
      </c>
      <c r="F34" s="151">
        <f>ROUND((ROUND((SUM(BF143:BF547)),  2) + SUM(BF549:BF553)), 2)</f>
        <v>0</v>
      </c>
      <c r="G34" s="38"/>
      <c r="H34" s="38"/>
      <c r="I34" s="152">
        <v>0.14999999999999999</v>
      </c>
      <c r="J34" s="151">
        <f>ROUND((ROUND(((SUM(BF143:BF547))*I34),  2) + (SUM(BF549:BF553)*I34)),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7" t="s">
        <v>45</v>
      </c>
      <c r="F35" s="151">
        <f>ROUND((ROUND((SUM(BG143:BG547)),  2) + SUM(BG549:BG553)), 2)</f>
        <v>0</v>
      </c>
      <c r="G35" s="38"/>
      <c r="H35" s="38"/>
      <c r="I35" s="152">
        <v>0.20999999999999999</v>
      </c>
      <c r="J35" s="15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7" t="s">
        <v>46</v>
      </c>
      <c r="F36" s="151">
        <f>ROUND((ROUND((SUM(BH143:BH547)),  2) + SUM(BH549:BH553)), 2)</f>
        <v>0</v>
      </c>
      <c r="G36" s="38"/>
      <c r="H36" s="38"/>
      <c r="I36" s="152">
        <v>0.14999999999999999</v>
      </c>
      <c r="J36" s="15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7" t="s">
        <v>47</v>
      </c>
      <c r="F37" s="151">
        <f>ROUND((ROUND((SUM(BI143:BI547)),  2) + SUM(BI549:BI553)), 2)</f>
        <v>0</v>
      </c>
      <c r="G37" s="38"/>
      <c r="H37" s="38"/>
      <c r="I37" s="152">
        <v>0</v>
      </c>
      <c r="J37" s="15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1" t="str">
        <f>E7</f>
        <v>11_230601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Nerudova 702 - Udržovací práce bytu č. 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Nerudova 702, Ostrov 363 01</v>
      </c>
      <c r="G89" s="40"/>
      <c r="H89" s="40"/>
      <c r="I89" s="32" t="s">
        <v>22</v>
      </c>
      <c r="J89" s="79" t="str">
        <f>IF(J12="","",J12)</f>
        <v>28. 6. 2023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Ostrov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2" t="s">
        <v>107</v>
      </c>
      <c r="D94" s="173"/>
      <c r="E94" s="173"/>
      <c r="F94" s="173"/>
      <c r="G94" s="173"/>
      <c r="H94" s="173"/>
      <c r="I94" s="173"/>
      <c r="J94" s="174" t="s">
        <v>108</v>
      </c>
      <c r="K94" s="173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5" t="s">
        <v>109</v>
      </c>
      <c r="D96" s="40"/>
      <c r="E96" s="40"/>
      <c r="F96" s="40"/>
      <c r="G96" s="40"/>
      <c r="H96" s="40"/>
      <c r="I96" s="40"/>
      <c r="J96" s="110">
        <f>J143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6"/>
      <c r="C97" s="177"/>
      <c r="D97" s="178" t="s">
        <v>111</v>
      </c>
      <c r="E97" s="179"/>
      <c r="F97" s="179"/>
      <c r="G97" s="179"/>
      <c r="H97" s="179"/>
      <c r="I97" s="179"/>
      <c r="J97" s="180">
        <f>J144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112</v>
      </c>
      <c r="E98" s="185"/>
      <c r="F98" s="185"/>
      <c r="G98" s="185"/>
      <c r="H98" s="185"/>
      <c r="I98" s="185"/>
      <c r="J98" s="186">
        <f>J145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113</v>
      </c>
      <c r="E99" s="185"/>
      <c r="F99" s="185"/>
      <c r="G99" s="185"/>
      <c r="H99" s="185"/>
      <c r="I99" s="185"/>
      <c r="J99" s="186">
        <f>J161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114</v>
      </c>
      <c r="E100" s="185"/>
      <c r="F100" s="185"/>
      <c r="G100" s="185"/>
      <c r="H100" s="185"/>
      <c r="I100" s="185"/>
      <c r="J100" s="186">
        <f>J197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115</v>
      </c>
      <c r="E101" s="185"/>
      <c r="F101" s="185"/>
      <c r="G101" s="185"/>
      <c r="H101" s="185"/>
      <c r="I101" s="185"/>
      <c r="J101" s="186">
        <f>J223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116</v>
      </c>
      <c r="E102" s="185"/>
      <c r="F102" s="185"/>
      <c r="G102" s="185"/>
      <c r="H102" s="185"/>
      <c r="I102" s="185"/>
      <c r="J102" s="186">
        <f>J238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117</v>
      </c>
      <c r="E103" s="179"/>
      <c r="F103" s="179"/>
      <c r="G103" s="179"/>
      <c r="H103" s="179"/>
      <c r="I103" s="179"/>
      <c r="J103" s="180">
        <f>J240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118</v>
      </c>
      <c r="E104" s="185"/>
      <c r="F104" s="185"/>
      <c r="G104" s="185"/>
      <c r="H104" s="185"/>
      <c r="I104" s="185"/>
      <c r="J104" s="186">
        <f>J241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119</v>
      </c>
      <c r="E105" s="185"/>
      <c r="F105" s="185"/>
      <c r="G105" s="185"/>
      <c r="H105" s="185"/>
      <c r="I105" s="185"/>
      <c r="J105" s="186">
        <f>J261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120</v>
      </c>
      <c r="E106" s="185"/>
      <c r="F106" s="185"/>
      <c r="G106" s="185"/>
      <c r="H106" s="185"/>
      <c r="I106" s="185"/>
      <c r="J106" s="186">
        <f>J272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121</v>
      </c>
      <c r="E107" s="185"/>
      <c r="F107" s="185"/>
      <c r="G107" s="185"/>
      <c r="H107" s="185"/>
      <c r="I107" s="185"/>
      <c r="J107" s="186">
        <f>J287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122</v>
      </c>
      <c r="E108" s="185"/>
      <c r="F108" s="185"/>
      <c r="G108" s="185"/>
      <c r="H108" s="185"/>
      <c r="I108" s="185"/>
      <c r="J108" s="186">
        <f>J312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123</v>
      </c>
      <c r="E109" s="185"/>
      <c r="F109" s="185"/>
      <c r="G109" s="185"/>
      <c r="H109" s="185"/>
      <c r="I109" s="185"/>
      <c r="J109" s="186">
        <f>J327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124</v>
      </c>
      <c r="E110" s="185"/>
      <c r="F110" s="185"/>
      <c r="G110" s="185"/>
      <c r="H110" s="185"/>
      <c r="I110" s="185"/>
      <c r="J110" s="186">
        <f>J334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125</v>
      </c>
      <c r="E111" s="185"/>
      <c r="F111" s="185"/>
      <c r="G111" s="185"/>
      <c r="H111" s="185"/>
      <c r="I111" s="185"/>
      <c r="J111" s="186">
        <f>J351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126</v>
      </c>
      <c r="E112" s="185"/>
      <c r="F112" s="185"/>
      <c r="G112" s="185"/>
      <c r="H112" s="185"/>
      <c r="I112" s="185"/>
      <c r="J112" s="186">
        <f>J359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127</v>
      </c>
      <c r="E113" s="185"/>
      <c r="F113" s="185"/>
      <c r="G113" s="185"/>
      <c r="H113" s="185"/>
      <c r="I113" s="185"/>
      <c r="J113" s="186">
        <f>J364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128</v>
      </c>
      <c r="E114" s="185"/>
      <c r="F114" s="185"/>
      <c r="G114" s="185"/>
      <c r="H114" s="185"/>
      <c r="I114" s="185"/>
      <c r="J114" s="186">
        <f>J405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129</v>
      </c>
      <c r="E115" s="185"/>
      <c r="F115" s="185"/>
      <c r="G115" s="185"/>
      <c r="H115" s="185"/>
      <c r="I115" s="185"/>
      <c r="J115" s="186">
        <f>J430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130</v>
      </c>
      <c r="E116" s="185"/>
      <c r="F116" s="185"/>
      <c r="G116" s="185"/>
      <c r="H116" s="185"/>
      <c r="I116" s="185"/>
      <c r="J116" s="186">
        <f>J435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131</v>
      </c>
      <c r="E117" s="185"/>
      <c r="F117" s="185"/>
      <c r="G117" s="185"/>
      <c r="H117" s="185"/>
      <c r="I117" s="185"/>
      <c r="J117" s="186">
        <f>J474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132</v>
      </c>
      <c r="E118" s="185"/>
      <c r="F118" s="185"/>
      <c r="G118" s="185"/>
      <c r="H118" s="185"/>
      <c r="I118" s="185"/>
      <c r="J118" s="186">
        <f>J492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83"/>
      <c r="D119" s="184" t="s">
        <v>133</v>
      </c>
      <c r="E119" s="185"/>
      <c r="F119" s="185"/>
      <c r="G119" s="185"/>
      <c r="H119" s="185"/>
      <c r="I119" s="185"/>
      <c r="J119" s="186">
        <f>J501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76"/>
      <c r="C120" s="177"/>
      <c r="D120" s="178" t="s">
        <v>134</v>
      </c>
      <c r="E120" s="179"/>
      <c r="F120" s="179"/>
      <c r="G120" s="179"/>
      <c r="H120" s="179"/>
      <c r="I120" s="179"/>
      <c r="J120" s="180">
        <f>J542</f>
        <v>0</v>
      </c>
      <c r="K120" s="177"/>
      <c r="L120" s="181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82"/>
      <c r="C121" s="183"/>
      <c r="D121" s="184" t="s">
        <v>135</v>
      </c>
      <c r="E121" s="185"/>
      <c r="F121" s="185"/>
      <c r="G121" s="185"/>
      <c r="H121" s="185"/>
      <c r="I121" s="185"/>
      <c r="J121" s="186">
        <f>J543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2"/>
      <c r="C122" s="183"/>
      <c r="D122" s="184" t="s">
        <v>136</v>
      </c>
      <c r="E122" s="185"/>
      <c r="F122" s="185"/>
      <c r="G122" s="185"/>
      <c r="H122" s="185"/>
      <c r="I122" s="185"/>
      <c r="J122" s="186">
        <f>J546</f>
        <v>0</v>
      </c>
      <c r="K122" s="183"/>
      <c r="L122" s="18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1.84" customHeight="1">
      <c r="A123" s="9"/>
      <c r="B123" s="176"/>
      <c r="C123" s="177"/>
      <c r="D123" s="188" t="s">
        <v>137</v>
      </c>
      <c r="E123" s="177"/>
      <c r="F123" s="177"/>
      <c r="G123" s="177"/>
      <c r="H123" s="177"/>
      <c r="I123" s="177"/>
      <c r="J123" s="189">
        <f>J548</f>
        <v>0</v>
      </c>
      <c r="K123" s="177"/>
      <c r="L123" s="181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9" s="2" customFormat="1" ht="6.96" customHeight="1">
      <c r="A129" s="38"/>
      <c r="B129" s="68"/>
      <c r="C129" s="69"/>
      <c r="D129" s="69"/>
      <c r="E129" s="69"/>
      <c r="F129" s="69"/>
      <c r="G129" s="69"/>
      <c r="H129" s="69"/>
      <c r="I129" s="69"/>
      <c r="J129" s="69"/>
      <c r="K129" s="69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4.96" customHeight="1">
      <c r="A130" s="38"/>
      <c r="B130" s="39"/>
      <c r="C130" s="23" t="s">
        <v>138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16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6.5" customHeight="1">
      <c r="A133" s="38"/>
      <c r="B133" s="39"/>
      <c r="C133" s="40"/>
      <c r="D133" s="40"/>
      <c r="E133" s="171" t="str">
        <f>E7</f>
        <v>11_230601</v>
      </c>
      <c r="F133" s="32"/>
      <c r="G133" s="32"/>
      <c r="H133" s="32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103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40"/>
      <c r="D135" s="40"/>
      <c r="E135" s="76" t="str">
        <f>E9</f>
        <v>Nerudova 702 - Udržovací práce bytu č. 7</v>
      </c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20</v>
      </c>
      <c r="D137" s="40"/>
      <c r="E137" s="40"/>
      <c r="F137" s="27" t="str">
        <f>F12</f>
        <v>Nerudova 702, Ostrov 363 01</v>
      </c>
      <c r="G137" s="40"/>
      <c r="H137" s="40"/>
      <c r="I137" s="32" t="s">
        <v>22</v>
      </c>
      <c r="J137" s="79" t="str">
        <f>IF(J12="","",J12)</f>
        <v>28. 6. 2023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24</v>
      </c>
      <c r="D139" s="40"/>
      <c r="E139" s="40"/>
      <c r="F139" s="27" t="str">
        <f>E15</f>
        <v>Město Ostrov</v>
      </c>
      <c r="G139" s="40"/>
      <c r="H139" s="40"/>
      <c r="I139" s="32" t="s">
        <v>32</v>
      </c>
      <c r="J139" s="36" t="str">
        <f>E21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5.15" customHeight="1">
      <c r="A140" s="38"/>
      <c r="B140" s="39"/>
      <c r="C140" s="32" t="s">
        <v>30</v>
      </c>
      <c r="D140" s="40"/>
      <c r="E140" s="40"/>
      <c r="F140" s="27" t="str">
        <f>IF(E18="","",E18)</f>
        <v>Vyplň údaj</v>
      </c>
      <c r="G140" s="40"/>
      <c r="H140" s="40"/>
      <c r="I140" s="32" t="s">
        <v>35</v>
      </c>
      <c r="J140" s="36" t="str">
        <f>E24</f>
        <v xml:space="preserve"> 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0.32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11" customFormat="1" ht="29.28" customHeight="1">
      <c r="A142" s="190"/>
      <c r="B142" s="191"/>
      <c r="C142" s="192" t="s">
        <v>139</v>
      </c>
      <c r="D142" s="193" t="s">
        <v>63</v>
      </c>
      <c r="E142" s="193" t="s">
        <v>59</v>
      </c>
      <c r="F142" s="193" t="s">
        <v>60</v>
      </c>
      <c r="G142" s="193" t="s">
        <v>140</v>
      </c>
      <c r="H142" s="193" t="s">
        <v>141</v>
      </c>
      <c r="I142" s="193" t="s">
        <v>142</v>
      </c>
      <c r="J142" s="194" t="s">
        <v>108</v>
      </c>
      <c r="K142" s="195" t="s">
        <v>143</v>
      </c>
      <c r="L142" s="196"/>
      <c r="M142" s="100" t="s">
        <v>1</v>
      </c>
      <c r="N142" s="101" t="s">
        <v>42</v>
      </c>
      <c r="O142" s="101" t="s">
        <v>144</v>
      </c>
      <c r="P142" s="101" t="s">
        <v>145</v>
      </c>
      <c r="Q142" s="101" t="s">
        <v>146</v>
      </c>
      <c r="R142" s="101" t="s">
        <v>147</v>
      </c>
      <c r="S142" s="101" t="s">
        <v>148</v>
      </c>
      <c r="T142" s="102" t="s">
        <v>149</v>
      </c>
      <c r="U142" s="190"/>
      <c r="V142" s="190"/>
      <c r="W142" s="190"/>
      <c r="X142" s="190"/>
      <c r="Y142" s="190"/>
      <c r="Z142" s="190"/>
      <c r="AA142" s="190"/>
      <c r="AB142" s="190"/>
      <c r="AC142" s="190"/>
      <c r="AD142" s="190"/>
      <c r="AE142" s="190"/>
    </row>
    <row r="143" s="2" customFormat="1" ht="22.8" customHeight="1">
      <c r="A143" s="38"/>
      <c r="B143" s="39"/>
      <c r="C143" s="107" t="s">
        <v>150</v>
      </c>
      <c r="D143" s="40"/>
      <c r="E143" s="40"/>
      <c r="F143" s="40"/>
      <c r="G143" s="40"/>
      <c r="H143" s="40"/>
      <c r="I143" s="40"/>
      <c r="J143" s="197">
        <f>BK143</f>
        <v>0</v>
      </c>
      <c r="K143" s="40"/>
      <c r="L143" s="44"/>
      <c r="M143" s="103"/>
      <c r="N143" s="198"/>
      <c r="O143" s="104"/>
      <c r="P143" s="199">
        <f>P144+P240+P542+P548</f>
        <v>0</v>
      </c>
      <c r="Q143" s="104"/>
      <c r="R143" s="199">
        <f>R144+R240+R542+R548</f>
        <v>11.917411319999999</v>
      </c>
      <c r="S143" s="104"/>
      <c r="T143" s="200">
        <f>T144+T240+T542+T548</f>
        <v>11.740961599999999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77</v>
      </c>
      <c r="AU143" s="17" t="s">
        <v>110</v>
      </c>
      <c r="BK143" s="201">
        <f>BK144+BK240+BK542+BK548</f>
        <v>0</v>
      </c>
    </row>
    <row r="144" s="12" customFormat="1" ht="25.92" customHeight="1">
      <c r="A144" s="12"/>
      <c r="B144" s="202"/>
      <c r="C144" s="203"/>
      <c r="D144" s="204" t="s">
        <v>77</v>
      </c>
      <c r="E144" s="205" t="s">
        <v>151</v>
      </c>
      <c r="F144" s="205" t="s">
        <v>152</v>
      </c>
      <c r="G144" s="203"/>
      <c r="H144" s="203"/>
      <c r="I144" s="206"/>
      <c r="J144" s="189">
        <f>BK144</f>
        <v>0</v>
      </c>
      <c r="K144" s="203"/>
      <c r="L144" s="207"/>
      <c r="M144" s="208"/>
      <c r="N144" s="209"/>
      <c r="O144" s="209"/>
      <c r="P144" s="210">
        <f>P145+P161+P197+P223+P238</f>
        <v>0</v>
      </c>
      <c r="Q144" s="209"/>
      <c r="R144" s="210">
        <f>R145+R161+R197+R223+R238</f>
        <v>10.3932193</v>
      </c>
      <c r="S144" s="209"/>
      <c r="T144" s="211">
        <f>T145+T161+T197+T223+T238</f>
        <v>4.2739500000000001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86</v>
      </c>
      <c r="AT144" s="213" t="s">
        <v>77</v>
      </c>
      <c r="AU144" s="213" t="s">
        <v>78</v>
      </c>
      <c r="AY144" s="212" t="s">
        <v>153</v>
      </c>
      <c r="BK144" s="214">
        <f>BK145+BK161+BK197+BK223+BK238</f>
        <v>0</v>
      </c>
    </row>
    <row r="145" s="12" customFormat="1" ht="22.8" customHeight="1">
      <c r="A145" s="12"/>
      <c r="B145" s="202"/>
      <c r="C145" s="203"/>
      <c r="D145" s="204" t="s">
        <v>77</v>
      </c>
      <c r="E145" s="215" t="s">
        <v>92</v>
      </c>
      <c r="F145" s="215" t="s">
        <v>154</v>
      </c>
      <c r="G145" s="203"/>
      <c r="H145" s="203"/>
      <c r="I145" s="206"/>
      <c r="J145" s="216">
        <f>BK145</f>
        <v>0</v>
      </c>
      <c r="K145" s="203"/>
      <c r="L145" s="207"/>
      <c r="M145" s="208"/>
      <c r="N145" s="209"/>
      <c r="O145" s="209"/>
      <c r="P145" s="210">
        <f>SUM(P146:P160)</f>
        <v>0</v>
      </c>
      <c r="Q145" s="209"/>
      <c r="R145" s="210">
        <f>SUM(R146:R160)</f>
        <v>2.7625118</v>
      </c>
      <c r="S145" s="209"/>
      <c r="T145" s="211">
        <f>SUM(T146:T160)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86</v>
      </c>
      <c r="AT145" s="213" t="s">
        <v>77</v>
      </c>
      <c r="AU145" s="213" t="s">
        <v>86</v>
      </c>
      <c r="AY145" s="212" t="s">
        <v>153</v>
      </c>
      <c r="BK145" s="214">
        <f>SUM(BK146:BK160)</f>
        <v>0</v>
      </c>
    </row>
    <row r="146" s="2" customFormat="1" ht="33" customHeight="1">
      <c r="A146" s="38"/>
      <c r="B146" s="39"/>
      <c r="C146" s="217" t="s">
        <v>86</v>
      </c>
      <c r="D146" s="217" t="s">
        <v>155</v>
      </c>
      <c r="E146" s="218" t="s">
        <v>156</v>
      </c>
      <c r="F146" s="219" t="s">
        <v>157</v>
      </c>
      <c r="G146" s="220" t="s">
        <v>158</v>
      </c>
      <c r="H146" s="221">
        <v>1.1060000000000001</v>
      </c>
      <c r="I146" s="222"/>
      <c r="J146" s="223">
        <f>ROUND(I146*H146,2)</f>
        <v>0</v>
      </c>
      <c r="K146" s="224"/>
      <c r="L146" s="44"/>
      <c r="M146" s="225" t="s">
        <v>1</v>
      </c>
      <c r="N146" s="226" t="s">
        <v>44</v>
      </c>
      <c r="O146" s="91"/>
      <c r="P146" s="227">
        <f>O146*H146</f>
        <v>0</v>
      </c>
      <c r="Q146" s="227">
        <v>1.3271500000000001</v>
      </c>
      <c r="R146" s="227">
        <f>Q146*H146</f>
        <v>1.4678279000000001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159</v>
      </c>
      <c r="AT146" s="229" t="s">
        <v>155</v>
      </c>
      <c r="AU146" s="229" t="s">
        <v>160</v>
      </c>
      <c r="AY146" s="17" t="s">
        <v>153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160</v>
      </c>
      <c r="BK146" s="230">
        <f>ROUND(I146*H146,2)</f>
        <v>0</v>
      </c>
      <c r="BL146" s="17" t="s">
        <v>159</v>
      </c>
      <c r="BM146" s="229" t="s">
        <v>161</v>
      </c>
    </row>
    <row r="147" s="13" customFormat="1">
      <c r="A147" s="13"/>
      <c r="B147" s="231"/>
      <c r="C147" s="232"/>
      <c r="D147" s="233" t="s">
        <v>162</v>
      </c>
      <c r="E147" s="234" t="s">
        <v>1</v>
      </c>
      <c r="F147" s="235" t="s">
        <v>163</v>
      </c>
      <c r="G147" s="232"/>
      <c r="H147" s="236">
        <v>0.80000000000000004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162</v>
      </c>
      <c r="AU147" s="242" t="s">
        <v>160</v>
      </c>
      <c r="AV147" s="13" t="s">
        <v>160</v>
      </c>
      <c r="AW147" s="13" t="s">
        <v>34</v>
      </c>
      <c r="AX147" s="13" t="s">
        <v>78</v>
      </c>
      <c r="AY147" s="242" t="s">
        <v>153</v>
      </c>
    </row>
    <row r="148" s="13" customFormat="1">
      <c r="A148" s="13"/>
      <c r="B148" s="231"/>
      <c r="C148" s="232"/>
      <c r="D148" s="233" t="s">
        <v>162</v>
      </c>
      <c r="E148" s="234" t="s">
        <v>1</v>
      </c>
      <c r="F148" s="235" t="s">
        <v>164</v>
      </c>
      <c r="G148" s="232"/>
      <c r="H148" s="236">
        <v>0.30599999999999999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162</v>
      </c>
      <c r="AU148" s="242" t="s">
        <v>160</v>
      </c>
      <c r="AV148" s="13" t="s">
        <v>160</v>
      </c>
      <c r="AW148" s="13" t="s">
        <v>34</v>
      </c>
      <c r="AX148" s="13" t="s">
        <v>78</v>
      </c>
      <c r="AY148" s="242" t="s">
        <v>153</v>
      </c>
    </row>
    <row r="149" s="14" customFormat="1">
      <c r="A149" s="14"/>
      <c r="B149" s="243"/>
      <c r="C149" s="244"/>
      <c r="D149" s="233" t="s">
        <v>162</v>
      </c>
      <c r="E149" s="245" t="s">
        <v>1</v>
      </c>
      <c r="F149" s="246" t="s">
        <v>165</v>
      </c>
      <c r="G149" s="244"/>
      <c r="H149" s="247">
        <v>1.1060000000000001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162</v>
      </c>
      <c r="AU149" s="253" t="s">
        <v>160</v>
      </c>
      <c r="AV149" s="14" t="s">
        <v>159</v>
      </c>
      <c r="AW149" s="14" t="s">
        <v>34</v>
      </c>
      <c r="AX149" s="14" t="s">
        <v>86</v>
      </c>
      <c r="AY149" s="253" t="s">
        <v>153</v>
      </c>
    </row>
    <row r="150" s="2" customFormat="1" ht="24.15" customHeight="1">
      <c r="A150" s="38"/>
      <c r="B150" s="39"/>
      <c r="C150" s="217" t="s">
        <v>160</v>
      </c>
      <c r="D150" s="217" t="s">
        <v>155</v>
      </c>
      <c r="E150" s="218" t="s">
        <v>166</v>
      </c>
      <c r="F150" s="219" t="s">
        <v>167</v>
      </c>
      <c r="G150" s="220" t="s">
        <v>90</v>
      </c>
      <c r="H150" s="221">
        <v>5.2800000000000002</v>
      </c>
      <c r="I150" s="222"/>
      <c r="J150" s="223">
        <f>ROUND(I150*H150,2)</f>
        <v>0</v>
      </c>
      <c r="K150" s="224"/>
      <c r="L150" s="44"/>
      <c r="M150" s="225" t="s">
        <v>1</v>
      </c>
      <c r="N150" s="226" t="s">
        <v>44</v>
      </c>
      <c r="O150" s="91"/>
      <c r="P150" s="227">
        <f>O150*H150</f>
        <v>0</v>
      </c>
      <c r="Q150" s="227">
        <v>0.061969999999999997</v>
      </c>
      <c r="R150" s="227">
        <f>Q150*H150</f>
        <v>0.32720159999999998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159</v>
      </c>
      <c r="AT150" s="229" t="s">
        <v>155</v>
      </c>
      <c r="AU150" s="229" t="s">
        <v>160</v>
      </c>
      <c r="AY150" s="17" t="s">
        <v>153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160</v>
      </c>
      <c r="BK150" s="230">
        <f>ROUND(I150*H150,2)</f>
        <v>0</v>
      </c>
      <c r="BL150" s="17" t="s">
        <v>159</v>
      </c>
      <c r="BM150" s="229" t="s">
        <v>168</v>
      </c>
    </row>
    <row r="151" s="13" customFormat="1">
      <c r="A151" s="13"/>
      <c r="B151" s="231"/>
      <c r="C151" s="232"/>
      <c r="D151" s="233" t="s">
        <v>162</v>
      </c>
      <c r="E151" s="234" t="s">
        <v>1</v>
      </c>
      <c r="F151" s="235" t="s">
        <v>169</v>
      </c>
      <c r="G151" s="232"/>
      <c r="H151" s="236">
        <v>5.2800000000000002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162</v>
      </c>
      <c r="AU151" s="242" t="s">
        <v>160</v>
      </c>
      <c r="AV151" s="13" t="s">
        <v>160</v>
      </c>
      <c r="AW151" s="13" t="s">
        <v>34</v>
      </c>
      <c r="AX151" s="13" t="s">
        <v>78</v>
      </c>
      <c r="AY151" s="242" t="s">
        <v>153</v>
      </c>
    </row>
    <row r="152" s="14" customFormat="1">
      <c r="A152" s="14"/>
      <c r="B152" s="243"/>
      <c r="C152" s="244"/>
      <c r="D152" s="233" t="s">
        <v>162</v>
      </c>
      <c r="E152" s="245" t="s">
        <v>1</v>
      </c>
      <c r="F152" s="246" t="s">
        <v>165</v>
      </c>
      <c r="G152" s="244"/>
      <c r="H152" s="247">
        <v>5.2800000000000002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162</v>
      </c>
      <c r="AU152" s="253" t="s">
        <v>160</v>
      </c>
      <c r="AV152" s="14" t="s">
        <v>159</v>
      </c>
      <c r="AW152" s="14" t="s">
        <v>34</v>
      </c>
      <c r="AX152" s="14" t="s">
        <v>86</v>
      </c>
      <c r="AY152" s="253" t="s">
        <v>153</v>
      </c>
    </row>
    <row r="153" s="2" customFormat="1" ht="24.15" customHeight="1">
      <c r="A153" s="38"/>
      <c r="B153" s="39"/>
      <c r="C153" s="217" t="s">
        <v>92</v>
      </c>
      <c r="D153" s="217" t="s">
        <v>155</v>
      </c>
      <c r="E153" s="218" t="s">
        <v>170</v>
      </c>
      <c r="F153" s="219" t="s">
        <v>171</v>
      </c>
      <c r="G153" s="220" t="s">
        <v>90</v>
      </c>
      <c r="H153" s="221">
        <v>3.75</v>
      </c>
      <c r="I153" s="222"/>
      <c r="J153" s="223">
        <f>ROUND(I153*H153,2)</f>
        <v>0</v>
      </c>
      <c r="K153" s="224"/>
      <c r="L153" s="44"/>
      <c r="M153" s="225" t="s">
        <v>1</v>
      </c>
      <c r="N153" s="226" t="s">
        <v>44</v>
      </c>
      <c r="O153" s="91"/>
      <c r="P153" s="227">
        <f>O153*H153</f>
        <v>0</v>
      </c>
      <c r="Q153" s="227">
        <v>0.058970000000000002</v>
      </c>
      <c r="R153" s="227">
        <f>Q153*H153</f>
        <v>0.22113750000000002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159</v>
      </c>
      <c r="AT153" s="229" t="s">
        <v>155</v>
      </c>
      <c r="AU153" s="229" t="s">
        <v>160</v>
      </c>
      <c r="AY153" s="17" t="s">
        <v>153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160</v>
      </c>
      <c r="BK153" s="230">
        <f>ROUND(I153*H153,2)</f>
        <v>0</v>
      </c>
      <c r="BL153" s="17" t="s">
        <v>159</v>
      </c>
      <c r="BM153" s="229" t="s">
        <v>172</v>
      </c>
    </row>
    <row r="154" s="13" customFormat="1">
      <c r="A154" s="13"/>
      <c r="B154" s="231"/>
      <c r="C154" s="232"/>
      <c r="D154" s="233" t="s">
        <v>162</v>
      </c>
      <c r="E154" s="234" t="s">
        <v>1</v>
      </c>
      <c r="F154" s="235" t="s">
        <v>173</v>
      </c>
      <c r="G154" s="232"/>
      <c r="H154" s="236">
        <v>3.75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162</v>
      </c>
      <c r="AU154" s="242" t="s">
        <v>160</v>
      </c>
      <c r="AV154" s="13" t="s">
        <v>160</v>
      </c>
      <c r="AW154" s="13" t="s">
        <v>34</v>
      </c>
      <c r="AX154" s="13" t="s">
        <v>86</v>
      </c>
      <c r="AY154" s="242" t="s">
        <v>153</v>
      </c>
    </row>
    <row r="155" s="2" customFormat="1" ht="24.15" customHeight="1">
      <c r="A155" s="38"/>
      <c r="B155" s="39"/>
      <c r="C155" s="217" t="s">
        <v>159</v>
      </c>
      <c r="D155" s="217" t="s">
        <v>155</v>
      </c>
      <c r="E155" s="218" t="s">
        <v>174</v>
      </c>
      <c r="F155" s="219" t="s">
        <v>175</v>
      </c>
      <c r="G155" s="220" t="s">
        <v>90</v>
      </c>
      <c r="H155" s="221">
        <v>3</v>
      </c>
      <c r="I155" s="222"/>
      <c r="J155" s="223">
        <f>ROUND(I155*H155,2)</f>
        <v>0</v>
      </c>
      <c r="K155" s="224"/>
      <c r="L155" s="44"/>
      <c r="M155" s="225" t="s">
        <v>1</v>
      </c>
      <c r="N155" s="226" t="s">
        <v>44</v>
      </c>
      <c r="O155" s="91"/>
      <c r="P155" s="227">
        <f>O155*H155</f>
        <v>0</v>
      </c>
      <c r="Q155" s="227">
        <v>0.052519999999999997</v>
      </c>
      <c r="R155" s="227">
        <f>Q155*H155</f>
        <v>0.15755999999999998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159</v>
      </c>
      <c r="AT155" s="229" t="s">
        <v>155</v>
      </c>
      <c r="AU155" s="229" t="s">
        <v>160</v>
      </c>
      <c r="AY155" s="17" t="s">
        <v>153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160</v>
      </c>
      <c r="BK155" s="230">
        <f>ROUND(I155*H155,2)</f>
        <v>0</v>
      </c>
      <c r="BL155" s="17" t="s">
        <v>159</v>
      </c>
      <c r="BM155" s="229" t="s">
        <v>176</v>
      </c>
    </row>
    <row r="156" s="13" customFormat="1">
      <c r="A156" s="13"/>
      <c r="B156" s="231"/>
      <c r="C156" s="232"/>
      <c r="D156" s="233" t="s">
        <v>162</v>
      </c>
      <c r="E156" s="234" t="s">
        <v>1</v>
      </c>
      <c r="F156" s="235" t="s">
        <v>177</v>
      </c>
      <c r="G156" s="232"/>
      <c r="H156" s="236">
        <v>3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162</v>
      </c>
      <c r="AU156" s="242" t="s">
        <v>160</v>
      </c>
      <c r="AV156" s="13" t="s">
        <v>160</v>
      </c>
      <c r="AW156" s="13" t="s">
        <v>34</v>
      </c>
      <c r="AX156" s="13" t="s">
        <v>86</v>
      </c>
      <c r="AY156" s="242" t="s">
        <v>153</v>
      </c>
    </row>
    <row r="157" s="2" customFormat="1" ht="21.75" customHeight="1">
      <c r="A157" s="38"/>
      <c r="B157" s="39"/>
      <c r="C157" s="217" t="s">
        <v>178</v>
      </c>
      <c r="D157" s="217" t="s">
        <v>155</v>
      </c>
      <c r="E157" s="218" t="s">
        <v>179</v>
      </c>
      <c r="F157" s="219" t="s">
        <v>180</v>
      </c>
      <c r="G157" s="220" t="s">
        <v>90</v>
      </c>
      <c r="H157" s="221">
        <v>2.04</v>
      </c>
      <c r="I157" s="222"/>
      <c r="J157" s="223">
        <f>ROUND(I157*H157,2)</f>
        <v>0</v>
      </c>
      <c r="K157" s="224"/>
      <c r="L157" s="44"/>
      <c r="M157" s="225" t="s">
        <v>1</v>
      </c>
      <c r="N157" s="226" t="s">
        <v>44</v>
      </c>
      <c r="O157" s="91"/>
      <c r="P157" s="227">
        <f>O157*H157</f>
        <v>0</v>
      </c>
      <c r="Q157" s="227">
        <v>0.28861999999999999</v>
      </c>
      <c r="R157" s="227">
        <f>Q157*H157</f>
        <v>0.5887848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159</v>
      </c>
      <c r="AT157" s="229" t="s">
        <v>155</v>
      </c>
      <c r="AU157" s="229" t="s">
        <v>160</v>
      </c>
      <c r="AY157" s="17" t="s">
        <v>153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160</v>
      </c>
      <c r="BK157" s="230">
        <f>ROUND(I157*H157,2)</f>
        <v>0</v>
      </c>
      <c r="BL157" s="17" t="s">
        <v>159</v>
      </c>
      <c r="BM157" s="229" t="s">
        <v>181</v>
      </c>
    </row>
    <row r="158" s="13" customFormat="1">
      <c r="A158" s="13"/>
      <c r="B158" s="231"/>
      <c r="C158" s="232"/>
      <c r="D158" s="233" t="s">
        <v>162</v>
      </c>
      <c r="E158" s="234" t="s">
        <v>1</v>
      </c>
      <c r="F158" s="235" t="s">
        <v>182</v>
      </c>
      <c r="G158" s="232"/>
      <c r="H158" s="236">
        <v>0.83999999999999997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162</v>
      </c>
      <c r="AU158" s="242" t="s">
        <v>160</v>
      </c>
      <c r="AV158" s="13" t="s">
        <v>160</v>
      </c>
      <c r="AW158" s="13" t="s">
        <v>34</v>
      </c>
      <c r="AX158" s="13" t="s">
        <v>78</v>
      </c>
      <c r="AY158" s="242" t="s">
        <v>153</v>
      </c>
    </row>
    <row r="159" s="13" customFormat="1">
      <c r="A159" s="13"/>
      <c r="B159" s="231"/>
      <c r="C159" s="232"/>
      <c r="D159" s="233" t="s">
        <v>162</v>
      </c>
      <c r="E159" s="234" t="s">
        <v>1</v>
      </c>
      <c r="F159" s="235" t="s">
        <v>183</v>
      </c>
      <c r="G159" s="232"/>
      <c r="H159" s="236">
        <v>1.2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162</v>
      </c>
      <c r="AU159" s="242" t="s">
        <v>160</v>
      </c>
      <c r="AV159" s="13" t="s">
        <v>160</v>
      </c>
      <c r="AW159" s="13" t="s">
        <v>34</v>
      </c>
      <c r="AX159" s="13" t="s">
        <v>78</v>
      </c>
      <c r="AY159" s="242" t="s">
        <v>153</v>
      </c>
    </row>
    <row r="160" s="14" customFormat="1">
      <c r="A160" s="14"/>
      <c r="B160" s="243"/>
      <c r="C160" s="244"/>
      <c r="D160" s="233" t="s">
        <v>162</v>
      </c>
      <c r="E160" s="245" t="s">
        <v>1</v>
      </c>
      <c r="F160" s="246" t="s">
        <v>165</v>
      </c>
      <c r="G160" s="244"/>
      <c r="H160" s="247">
        <v>2.04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162</v>
      </c>
      <c r="AU160" s="253" t="s">
        <v>160</v>
      </c>
      <c r="AV160" s="14" t="s">
        <v>159</v>
      </c>
      <c r="AW160" s="14" t="s">
        <v>34</v>
      </c>
      <c r="AX160" s="14" t="s">
        <v>86</v>
      </c>
      <c r="AY160" s="253" t="s">
        <v>153</v>
      </c>
    </row>
    <row r="161" s="12" customFormat="1" ht="22.8" customHeight="1">
      <c r="A161" s="12"/>
      <c r="B161" s="202"/>
      <c r="C161" s="203"/>
      <c r="D161" s="204" t="s">
        <v>77</v>
      </c>
      <c r="E161" s="215" t="s">
        <v>184</v>
      </c>
      <c r="F161" s="215" t="s">
        <v>185</v>
      </c>
      <c r="G161" s="203"/>
      <c r="H161" s="203"/>
      <c r="I161" s="206"/>
      <c r="J161" s="216">
        <f>BK161</f>
        <v>0</v>
      </c>
      <c r="K161" s="203"/>
      <c r="L161" s="207"/>
      <c r="M161" s="208"/>
      <c r="N161" s="209"/>
      <c r="O161" s="209"/>
      <c r="P161" s="210">
        <f>SUM(P162:P196)</f>
        <v>0</v>
      </c>
      <c r="Q161" s="209"/>
      <c r="R161" s="210">
        <f>SUM(R162:R196)</f>
        <v>7.628310299999999</v>
      </c>
      <c r="S161" s="209"/>
      <c r="T161" s="211">
        <f>SUM(T162:T196)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2" t="s">
        <v>86</v>
      </c>
      <c r="AT161" s="213" t="s">
        <v>77</v>
      </c>
      <c r="AU161" s="213" t="s">
        <v>86</v>
      </c>
      <c r="AY161" s="212" t="s">
        <v>153</v>
      </c>
      <c r="BK161" s="214">
        <f>SUM(BK162:BK196)</f>
        <v>0</v>
      </c>
    </row>
    <row r="162" s="2" customFormat="1" ht="24.15" customHeight="1">
      <c r="A162" s="38"/>
      <c r="B162" s="39"/>
      <c r="C162" s="217" t="s">
        <v>184</v>
      </c>
      <c r="D162" s="217" t="s">
        <v>155</v>
      </c>
      <c r="E162" s="218" t="s">
        <v>186</v>
      </c>
      <c r="F162" s="219" t="s">
        <v>187</v>
      </c>
      <c r="G162" s="220" t="s">
        <v>90</v>
      </c>
      <c r="H162" s="221">
        <v>59.93</v>
      </c>
      <c r="I162" s="222"/>
      <c r="J162" s="223">
        <f>ROUND(I162*H162,2)</f>
        <v>0</v>
      </c>
      <c r="K162" s="224"/>
      <c r="L162" s="44"/>
      <c r="M162" s="225" t="s">
        <v>1</v>
      </c>
      <c r="N162" s="226" t="s">
        <v>44</v>
      </c>
      <c r="O162" s="91"/>
      <c r="P162" s="227">
        <f>O162*H162</f>
        <v>0</v>
      </c>
      <c r="Q162" s="227">
        <v>0.00025999999999999998</v>
      </c>
      <c r="R162" s="227">
        <f>Q162*H162</f>
        <v>0.015581799999999998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159</v>
      </c>
      <c r="AT162" s="229" t="s">
        <v>155</v>
      </c>
      <c r="AU162" s="229" t="s">
        <v>160</v>
      </c>
      <c r="AY162" s="17" t="s">
        <v>153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160</v>
      </c>
      <c r="BK162" s="230">
        <f>ROUND(I162*H162,2)</f>
        <v>0</v>
      </c>
      <c r="BL162" s="17" t="s">
        <v>159</v>
      </c>
      <c r="BM162" s="229" t="s">
        <v>188</v>
      </c>
    </row>
    <row r="163" s="13" customFormat="1">
      <c r="A163" s="13"/>
      <c r="B163" s="231"/>
      <c r="C163" s="232"/>
      <c r="D163" s="233" t="s">
        <v>162</v>
      </c>
      <c r="E163" s="234" t="s">
        <v>1</v>
      </c>
      <c r="F163" s="235" t="s">
        <v>97</v>
      </c>
      <c r="G163" s="232"/>
      <c r="H163" s="236">
        <v>59.93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162</v>
      </c>
      <c r="AU163" s="242" t="s">
        <v>160</v>
      </c>
      <c r="AV163" s="13" t="s">
        <v>160</v>
      </c>
      <c r="AW163" s="13" t="s">
        <v>34</v>
      </c>
      <c r="AX163" s="13" t="s">
        <v>86</v>
      </c>
      <c r="AY163" s="242" t="s">
        <v>153</v>
      </c>
    </row>
    <row r="164" s="2" customFormat="1" ht="24.15" customHeight="1">
      <c r="A164" s="38"/>
      <c r="B164" s="39"/>
      <c r="C164" s="217" t="s">
        <v>189</v>
      </c>
      <c r="D164" s="217" t="s">
        <v>155</v>
      </c>
      <c r="E164" s="218" t="s">
        <v>190</v>
      </c>
      <c r="F164" s="219" t="s">
        <v>191</v>
      </c>
      <c r="G164" s="220" t="s">
        <v>90</v>
      </c>
      <c r="H164" s="221">
        <v>59.93</v>
      </c>
      <c r="I164" s="222"/>
      <c r="J164" s="223">
        <f>ROUND(I164*H164,2)</f>
        <v>0</v>
      </c>
      <c r="K164" s="224"/>
      <c r="L164" s="44"/>
      <c r="M164" s="225" t="s">
        <v>1</v>
      </c>
      <c r="N164" s="226" t="s">
        <v>44</v>
      </c>
      <c r="O164" s="91"/>
      <c r="P164" s="227">
        <f>O164*H164</f>
        <v>0</v>
      </c>
      <c r="Q164" s="227">
        <v>0.0043800000000000002</v>
      </c>
      <c r="R164" s="227">
        <f>Q164*H164</f>
        <v>0.26249339999999999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159</v>
      </c>
      <c r="AT164" s="229" t="s">
        <v>155</v>
      </c>
      <c r="AU164" s="229" t="s">
        <v>160</v>
      </c>
      <c r="AY164" s="17" t="s">
        <v>153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160</v>
      </c>
      <c r="BK164" s="230">
        <f>ROUND(I164*H164,2)</f>
        <v>0</v>
      </c>
      <c r="BL164" s="17" t="s">
        <v>159</v>
      </c>
      <c r="BM164" s="229" t="s">
        <v>192</v>
      </c>
    </row>
    <row r="165" s="13" customFormat="1">
      <c r="A165" s="13"/>
      <c r="B165" s="231"/>
      <c r="C165" s="232"/>
      <c r="D165" s="233" t="s">
        <v>162</v>
      </c>
      <c r="E165" s="234" t="s">
        <v>1</v>
      </c>
      <c r="F165" s="235" t="s">
        <v>97</v>
      </c>
      <c r="G165" s="232"/>
      <c r="H165" s="236">
        <v>59.93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162</v>
      </c>
      <c r="AU165" s="242" t="s">
        <v>160</v>
      </c>
      <c r="AV165" s="13" t="s">
        <v>160</v>
      </c>
      <c r="AW165" s="13" t="s">
        <v>34</v>
      </c>
      <c r="AX165" s="13" t="s">
        <v>86</v>
      </c>
      <c r="AY165" s="242" t="s">
        <v>153</v>
      </c>
    </row>
    <row r="166" s="2" customFormat="1" ht="24.15" customHeight="1">
      <c r="A166" s="38"/>
      <c r="B166" s="39"/>
      <c r="C166" s="217" t="s">
        <v>193</v>
      </c>
      <c r="D166" s="217" t="s">
        <v>155</v>
      </c>
      <c r="E166" s="218" t="s">
        <v>194</v>
      </c>
      <c r="F166" s="219" t="s">
        <v>195</v>
      </c>
      <c r="G166" s="220" t="s">
        <v>90</v>
      </c>
      <c r="H166" s="221">
        <v>59.93</v>
      </c>
      <c r="I166" s="222"/>
      <c r="J166" s="223">
        <f>ROUND(I166*H166,2)</f>
        <v>0</v>
      </c>
      <c r="K166" s="224"/>
      <c r="L166" s="44"/>
      <c r="M166" s="225" t="s">
        <v>1</v>
      </c>
      <c r="N166" s="226" t="s">
        <v>44</v>
      </c>
      <c r="O166" s="91"/>
      <c r="P166" s="227">
        <f>O166*H166</f>
        <v>0</v>
      </c>
      <c r="Q166" s="227">
        <v>0.0030000000000000001</v>
      </c>
      <c r="R166" s="227">
        <f>Q166*H166</f>
        <v>0.17979000000000001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159</v>
      </c>
      <c r="AT166" s="229" t="s">
        <v>155</v>
      </c>
      <c r="AU166" s="229" t="s">
        <v>160</v>
      </c>
      <c r="AY166" s="17" t="s">
        <v>153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160</v>
      </c>
      <c r="BK166" s="230">
        <f>ROUND(I166*H166,2)</f>
        <v>0</v>
      </c>
      <c r="BL166" s="17" t="s">
        <v>159</v>
      </c>
      <c r="BM166" s="229" t="s">
        <v>196</v>
      </c>
    </row>
    <row r="167" s="13" customFormat="1">
      <c r="A167" s="13"/>
      <c r="B167" s="231"/>
      <c r="C167" s="232"/>
      <c r="D167" s="233" t="s">
        <v>162</v>
      </c>
      <c r="E167" s="234" t="s">
        <v>1</v>
      </c>
      <c r="F167" s="235" t="s">
        <v>97</v>
      </c>
      <c r="G167" s="232"/>
      <c r="H167" s="236">
        <v>59.93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162</v>
      </c>
      <c r="AU167" s="242" t="s">
        <v>160</v>
      </c>
      <c r="AV167" s="13" t="s">
        <v>160</v>
      </c>
      <c r="AW167" s="13" t="s">
        <v>34</v>
      </c>
      <c r="AX167" s="13" t="s">
        <v>86</v>
      </c>
      <c r="AY167" s="242" t="s">
        <v>153</v>
      </c>
    </row>
    <row r="168" s="2" customFormat="1" ht="24.15" customHeight="1">
      <c r="A168" s="38"/>
      <c r="B168" s="39"/>
      <c r="C168" s="217" t="s">
        <v>197</v>
      </c>
      <c r="D168" s="217" t="s">
        <v>155</v>
      </c>
      <c r="E168" s="218" t="s">
        <v>198</v>
      </c>
      <c r="F168" s="219" t="s">
        <v>199</v>
      </c>
      <c r="G168" s="220" t="s">
        <v>90</v>
      </c>
      <c r="H168" s="221">
        <v>169.03</v>
      </c>
      <c r="I168" s="222"/>
      <c r="J168" s="223">
        <f>ROUND(I168*H168,2)</f>
        <v>0</v>
      </c>
      <c r="K168" s="224"/>
      <c r="L168" s="44"/>
      <c r="M168" s="225" t="s">
        <v>1</v>
      </c>
      <c r="N168" s="226" t="s">
        <v>44</v>
      </c>
      <c r="O168" s="91"/>
      <c r="P168" s="227">
        <f>O168*H168</f>
        <v>0</v>
      </c>
      <c r="Q168" s="227">
        <v>0.00025999999999999998</v>
      </c>
      <c r="R168" s="227">
        <f>Q168*H168</f>
        <v>0.043947799999999995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159</v>
      </c>
      <c r="AT168" s="229" t="s">
        <v>155</v>
      </c>
      <c r="AU168" s="229" t="s">
        <v>160</v>
      </c>
      <c r="AY168" s="17" t="s">
        <v>153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160</v>
      </c>
      <c r="BK168" s="230">
        <f>ROUND(I168*H168,2)</f>
        <v>0</v>
      </c>
      <c r="BL168" s="17" t="s">
        <v>159</v>
      </c>
      <c r="BM168" s="229" t="s">
        <v>200</v>
      </c>
    </row>
    <row r="169" s="13" customFormat="1">
      <c r="A169" s="13"/>
      <c r="B169" s="231"/>
      <c r="C169" s="232"/>
      <c r="D169" s="233" t="s">
        <v>162</v>
      </c>
      <c r="E169" s="234" t="s">
        <v>1</v>
      </c>
      <c r="F169" s="235" t="s">
        <v>100</v>
      </c>
      <c r="G169" s="232"/>
      <c r="H169" s="236">
        <v>169.03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162</v>
      </c>
      <c r="AU169" s="242" t="s">
        <v>160</v>
      </c>
      <c r="AV169" s="13" t="s">
        <v>160</v>
      </c>
      <c r="AW169" s="13" t="s">
        <v>34</v>
      </c>
      <c r="AX169" s="13" t="s">
        <v>86</v>
      </c>
      <c r="AY169" s="242" t="s">
        <v>153</v>
      </c>
    </row>
    <row r="170" s="2" customFormat="1" ht="24.15" customHeight="1">
      <c r="A170" s="38"/>
      <c r="B170" s="39"/>
      <c r="C170" s="217" t="s">
        <v>201</v>
      </c>
      <c r="D170" s="217" t="s">
        <v>155</v>
      </c>
      <c r="E170" s="218" t="s">
        <v>202</v>
      </c>
      <c r="F170" s="219" t="s">
        <v>203</v>
      </c>
      <c r="G170" s="220" t="s">
        <v>90</v>
      </c>
      <c r="H170" s="221">
        <v>169.03</v>
      </c>
      <c r="I170" s="222"/>
      <c r="J170" s="223">
        <f>ROUND(I170*H170,2)</f>
        <v>0</v>
      </c>
      <c r="K170" s="224"/>
      <c r="L170" s="44"/>
      <c r="M170" s="225" t="s">
        <v>1</v>
      </c>
      <c r="N170" s="226" t="s">
        <v>44</v>
      </c>
      <c r="O170" s="91"/>
      <c r="P170" s="227">
        <f>O170*H170</f>
        <v>0</v>
      </c>
      <c r="Q170" s="227">
        <v>0.0043800000000000002</v>
      </c>
      <c r="R170" s="227">
        <f>Q170*H170</f>
        <v>0.74035139999999999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159</v>
      </c>
      <c r="AT170" s="229" t="s">
        <v>155</v>
      </c>
      <c r="AU170" s="229" t="s">
        <v>160</v>
      </c>
      <c r="AY170" s="17" t="s">
        <v>153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160</v>
      </c>
      <c r="BK170" s="230">
        <f>ROUND(I170*H170,2)</f>
        <v>0</v>
      </c>
      <c r="BL170" s="17" t="s">
        <v>159</v>
      </c>
      <c r="BM170" s="229" t="s">
        <v>204</v>
      </c>
    </row>
    <row r="171" s="13" customFormat="1">
      <c r="A171" s="13"/>
      <c r="B171" s="231"/>
      <c r="C171" s="232"/>
      <c r="D171" s="233" t="s">
        <v>162</v>
      </c>
      <c r="E171" s="234" t="s">
        <v>1</v>
      </c>
      <c r="F171" s="235" t="s">
        <v>100</v>
      </c>
      <c r="G171" s="232"/>
      <c r="H171" s="236">
        <v>169.03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162</v>
      </c>
      <c r="AU171" s="242" t="s">
        <v>160</v>
      </c>
      <c r="AV171" s="13" t="s">
        <v>160</v>
      </c>
      <c r="AW171" s="13" t="s">
        <v>34</v>
      </c>
      <c r="AX171" s="13" t="s">
        <v>86</v>
      </c>
      <c r="AY171" s="242" t="s">
        <v>153</v>
      </c>
    </row>
    <row r="172" s="2" customFormat="1" ht="24.15" customHeight="1">
      <c r="A172" s="38"/>
      <c r="B172" s="39"/>
      <c r="C172" s="217" t="s">
        <v>205</v>
      </c>
      <c r="D172" s="217" t="s">
        <v>155</v>
      </c>
      <c r="E172" s="218" t="s">
        <v>206</v>
      </c>
      <c r="F172" s="219" t="s">
        <v>207</v>
      </c>
      <c r="G172" s="220" t="s">
        <v>90</v>
      </c>
      <c r="H172" s="221">
        <v>153.06999999999999</v>
      </c>
      <c r="I172" s="222"/>
      <c r="J172" s="223">
        <f>ROUND(I172*H172,2)</f>
        <v>0</v>
      </c>
      <c r="K172" s="224"/>
      <c r="L172" s="44"/>
      <c r="M172" s="225" t="s">
        <v>1</v>
      </c>
      <c r="N172" s="226" t="s">
        <v>44</v>
      </c>
      <c r="O172" s="91"/>
      <c r="P172" s="227">
        <f>O172*H172</f>
        <v>0</v>
      </c>
      <c r="Q172" s="227">
        <v>0.0030000000000000001</v>
      </c>
      <c r="R172" s="227">
        <f>Q172*H172</f>
        <v>0.45921000000000001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159</v>
      </c>
      <c r="AT172" s="229" t="s">
        <v>155</v>
      </c>
      <c r="AU172" s="229" t="s">
        <v>160</v>
      </c>
      <c r="AY172" s="17" t="s">
        <v>153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160</v>
      </c>
      <c r="BK172" s="230">
        <f>ROUND(I172*H172,2)</f>
        <v>0</v>
      </c>
      <c r="BL172" s="17" t="s">
        <v>159</v>
      </c>
      <c r="BM172" s="229" t="s">
        <v>208</v>
      </c>
    </row>
    <row r="173" s="13" customFormat="1">
      <c r="A173" s="13"/>
      <c r="B173" s="231"/>
      <c r="C173" s="232"/>
      <c r="D173" s="233" t="s">
        <v>162</v>
      </c>
      <c r="E173" s="234" t="s">
        <v>1</v>
      </c>
      <c r="F173" s="235" t="s">
        <v>100</v>
      </c>
      <c r="G173" s="232"/>
      <c r="H173" s="236">
        <v>169.03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162</v>
      </c>
      <c r="AU173" s="242" t="s">
        <v>160</v>
      </c>
      <c r="AV173" s="13" t="s">
        <v>160</v>
      </c>
      <c r="AW173" s="13" t="s">
        <v>34</v>
      </c>
      <c r="AX173" s="13" t="s">
        <v>78</v>
      </c>
      <c r="AY173" s="242" t="s">
        <v>153</v>
      </c>
    </row>
    <row r="174" s="13" customFormat="1">
      <c r="A174" s="13"/>
      <c r="B174" s="231"/>
      <c r="C174" s="232"/>
      <c r="D174" s="233" t="s">
        <v>162</v>
      </c>
      <c r="E174" s="234" t="s">
        <v>1</v>
      </c>
      <c r="F174" s="235" t="s">
        <v>209</v>
      </c>
      <c r="G174" s="232"/>
      <c r="H174" s="236">
        <v>-15.960000000000001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162</v>
      </c>
      <c r="AU174" s="242" t="s">
        <v>160</v>
      </c>
      <c r="AV174" s="13" t="s">
        <v>160</v>
      </c>
      <c r="AW174" s="13" t="s">
        <v>34</v>
      </c>
      <c r="AX174" s="13" t="s">
        <v>78</v>
      </c>
      <c r="AY174" s="242" t="s">
        <v>153</v>
      </c>
    </row>
    <row r="175" s="14" customFormat="1">
      <c r="A175" s="14"/>
      <c r="B175" s="243"/>
      <c r="C175" s="244"/>
      <c r="D175" s="233" t="s">
        <v>162</v>
      </c>
      <c r="E175" s="245" t="s">
        <v>1</v>
      </c>
      <c r="F175" s="246" t="s">
        <v>165</v>
      </c>
      <c r="G175" s="244"/>
      <c r="H175" s="247">
        <v>153.06999999999999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162</v>
      </c>
      <c r="AU175" s="253" t="s">
        <v>160</v>
      </c>
      <c r="AV175" s="14" t="s">
        <v>159</v>
      </c>
      <c r="AW175" s="14" t="s">
        <v>34</v>
      </c>
      <c r="AX175" s="14" t="s">
        <v>86</v>
      </c>
      <c r="AY175" s="253" t="s">
        <v>153</v>
      </c>
    </row>
    <row r="176" s="2" customFormat="1" ht="24.15" customHeight="1">
      <c r="A176" s="38"/>
      <c r="B176" s="39"/>
      <c r="C176" s="217" t="s">
        <v>210</v>
      </c>
      <c r="D176" s="217" t="s">
        <v>155</v>
      </c>
      <c r="E176" s="218" t="s">
        <v>211</v>
      </c>
      <c r="F176" s="219" t="s">
        <v>212</v>
      </c>
      <c r="G176" s="220" t="s">
        <v>90</v>
      </c>
      <c r="H176" s="221">
        <v>11.550000000000001</v>
      </c>
      <c r="I176" s="222"/>
      <c r="J176" s="223">
        <f>ROUND(I176*H176,2)</f>
        <v>0</v>
      </c>
      <c r="K176" s="224"/>
      <c r="L176" s="44"/>
      <c r="M176" s="225" t="s">
        <v>1</v>
      </c>
      <c r="N176" s="226" t="s">
        <v>44</v>
      </c>
      <c r="O176" s="91"/>
      <c r="P176" s="227">
        <f>O176*H176</f>
        <v>0</v>
      </c>
      <c r="Q176" s="227">
        <v>0.015400000000000001</v>
      </c>
      <c r="R176" s="227">
        <f>Q176*H176</f>
        <v>0.17787000000000003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159</v>
      </c>
      <c r="AT176" s="229" t="s">
        <v>155</v>
      </c>
      <c r="AU176" s="229" t="s">
        <v>160</v>
      </c>
      <c r="AY176" s="17" t="s">
        <v>153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160</v>
      </c>
      <c r="BK176" s="230">
        <f>ROUND(I176*H176,2)</f>
        <v>0</v>
      </c>
      <c r="BL176" s="17" t="s">
        <v>159</v>
      </c>
      <c r="BM176" s="229" t="s">
        <v>213</v>
      </c>
    </row>
    <row r="177" s="15" customFormat="1">
      <c r="A177" s="15"/>
      <c r="B177" s="254"/>
      <c r="C177" s="255"/>
      <c r="D177" s="233" t="s">
        <v>162</v>
      </c>
      <c r="E177" s="256" t="s">
        <v>1</v>
      </c>
      <c r="F177" s="257" t="s">
        <v>214</v>
      </c>
      <c r="G177" s="255"/>
      <c r="H177" s="256" t="s">
        <v>1</v>
      </c>
      <c r="I177" s="258"/>
      <c r="J177" s="255"/>
      <c r="K177" s="255"/>
      <c r="L177" s="259"/>
      <c r="M177" s="260"/>
      <c r="N177" s="261"/>
      <c r="O177" s="261"/>
      <c r="P177" s="261"/>
      <c r="Q177" s="261"/>
      <c r="R177" s="261"/>
      <c r="S177" s="261"/>
      <c r="T177" s="26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3" t="s">
        <v>162</v>
      </c>
      <c r="AU177" s="263" t="s">
        <v>160</v>
      </c>
      <c r="AV177" s="15" t="s">
        <v>86</v>
      </c>
      <c r="AW177" s="15" t="s">
        <v>34</v>
      </c>
      <c r="AX177" s="15" t="s">
        <v>78</v>
      </c>
      <c r="AY177" s="263" t="s">
        <v>153</v>
      </c>
    </row>
    <row r="178" s="13" customFormat="1">
      <c r="A178" s="13"/>
      <c r="B178" s="231"/>
      <c r="C178" s="232"/>
      <c r="D178" s="233" t="s">
        <v>162</v>
      </c>
      <c r="E178" s="234" t="s">
        <v>1</v>
      </c>
      <c r="F178" s="235" t="s">
        <v>215</v>
      </c>
      <c r="G178" s="232"/>
      <c r="H178" s="236">
        <v>11.550000000000001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162</v>
      </c>
      <c r="AU178" s="242" t="s">
        <v>160</v>
      </c>
      <c r="AV178" s="13" t="s">
        <v>160</v>
      </c>
      <c r="AW178" s="13" t="s">
        <v>34</v>
      </c>
      <c r="AX178" s="13" t="s">
        <v>78</v>
      </c>
      <c r="AY178" s="242" t="s">
        <v>153</v>
      </c>
    </row>
    <row r="179" s="14" customFormat="1">
      <c r="A179" s="14"/>
      <c r="B179" s="243"/>
      <c r="C179" s="244"/>
      <c r="D179" s="233" t="s">
        <v>162</v>
      </c>
      <c r="E179" s="245" t="s">
        <v>1</v>
      </c>
      <c r="F179" s="246" t="s">
        <v>165</v>
      </c>
      <c r="G179" s="244"/>
      <c r="H179" s="247">
        <v>11.550000000000001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162</v>
      </c>
      <c r="AU179" s="253" t="s">
        <v>160</v>
      </c>
      <c r="AV179" s="14" t="s">
        <v>159</v>
      </c>
      <c r="AW179" s="14" t="s">
        <v>34</v>
      </c>
      <c r="AX179" s="14" t="s">
        <v>86</v>
      </c>
      <c r="AY179" s="253" t="s">
        <v>153</v>
      </c>
    </row>
    <row r="180" s="2" customFormat="1" ht="24.15" customHeight="1">
      <c r="A180" s="38"/>
      <c r="B180" s="39"/>
      <c r="C180" s="217" t="s">
        <v>216</v>
      </c>
      <c r="D180" s="217" t="s">
        <v>155</v>
      </c>
      <c r="E180" s="218" t="s">
        <v>217</v>
      </c>
      <c r="F180" s="219" t="s">
        <v>218</v>
      </c>
      <c r="G180" s="220" t="s">
        <v>90</v>
      </c>
      <c r="H180" s="221">
        <v>2</v>
      </c>
      <c r="I180" s="222"/>
      <c r="J180" s="223">
        <f>ROUND(I180*H180,2)</f>
        <v>0</v>
      </c>
      <c r="K180" s="224"/>
      <c r="L180" s="44"/>
      <c r="M180" s="225" t="s">
        <v>1</v>
      </c>
      <c r="N180" s="226" t="s">
        <v>44</v>
      </c>
      <c r="O180" s="91"/>
      <c r="P180" s="227">
        <f>O180*H180</f>
        <v>0</v>
      </c>
      <c r="Q180" s="227">
        <v>0.038199999999999998</v>
      </c>
      <c r="R180" s="227">
        <f>Q180*H180</f>
        <v>0.076399999999999996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159</v>
      </c>
      <c r="AT180" s="229" t="s">
        <v>155</v>
      </c>
      <c r="AU180" s="229" t="s">
        <v>160</v>
      </c>
      <c r="AY180" s="17" t="s">
        <v>153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160</v>
      </c>
      <c r="BK180" s="230">
        <f>ROUND(I180*H180,2)</f>
        <v>0</v>
      </c>
      <c r="BL180" s="17" t="s">
        <v>159</v>
      </c>
      <c r="BM180" s="229" t="s">
        <v>219</v>
      </c>
    </row>
    <row r="181" s="13" customFormat="1">
      <c r="A181" s="13"/>
      <c r="B181" s="231"/>
      <c r="C181" s="232"/>
      <c r="D181" s="233" t="s">
        <v>162</v>
      </c>
      <c r="E181" s="234" t="s">
        <v>1</v>
      </c>
      <c r="F181" s="235" t="s">
        <v>220</v>
      </c>
      <c r="G181" s="232"/>
      <c r="H181" s="236">
        <v>1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162</v>
      </c>
      <c r="AU181" s="242" t="s">
        <v>160</v>
      </c>
      <c r="AV181" s="13" t="s">
        <v>160</v>
      </c>
      <c r="AW181" s="13" t="s">
        <v>34</v>
      </c>
      <c r="AX181" s="13" t="s">
        <v>78</v>
      </c>
      <c r="AY181" s="242" t="s">
        <v>153</v>
      </c>
    </row>
    <row r="182" s="13" customFormat="1">
      <c r="A182" s="13"/>
      <c r="B182" s="231"/>
      <c r="C182" s="232"/>
      <c r="D182" s="233" t="s">
        <v>162</v>
      </c>
      <c r="E182" s="234" t="s">
        <v>1</v>
      </c>
      <c r="F182" s="235" t="s">
        <v>220</v>
      </c>
      <c r="G182" s="232"/>
      <c r="H182" s="236">
        <v>1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162</v>
      </c>
      <c r="AU182" s="242" t="s">
        <v>160</v>
      </c>
      <c r="AV182" s="13" t="s">
        <v>160</v>
      </c>
      <c r="AW182" s="13" t="s">
        <v>34</v>
      </c>
      <c r="AX182" s="13" t="s">
        <v>78</v>
      </c>
      <c r="AY182" s="242" t="s">
        <v>153</v>
      </c>
    </row>
    <row r="183" s="14" customFormat="1">
      <c r="A183" s="14"/>
      <c r="B183" s="243"/>
      <c r="C183" s="244"/>
      <c r="D183" s="233" t="s">
        <v>162</v>
      </c>
      <c r="E183" s="245" t="s">
        <v>1</v>
      </c>
      <c r="F183" s="246" t="s">
        <v>165</v>
      </c>
      <c r="G183" s="244"/>
      <c r="H183" s="247">
        <v>2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162</v>
      </c>
      <c r="AU183" s="253" t="s">
        <v>160</v>
      </c>
      <c r="AV183" s="14" t="s">
        <v>159</v>
      </c>
      <c r="AW183" s="14" t="s">
        <v>34</v>
      </c>
      <c r="AX183" s="14" t="s">
        <v>86</v>
      </c>
      <c r="AY183" s="253" t="s">
        <v>153</v>
      </c>
    </row>
    <row r="184" s="2" customFormat="1" ht="24.15" customHeight="1">
      <c r="A184" s="38"/>
      <c r="B184" s="39"/>
      <c r="C184" s="217" t="s">
        <v>221</v>
      </c>
      <c r="D184" s="217" t="s">
        <v>155</v>
      </c>
      <c r="E184" s="218" t="s">
        <v>222</v>
      </c>
      <c r="F184" s="219" t="s">
        <v>223</v>
      </c>
      <c r="G184" s="220" t="s">
        <v>90</v>
      </c>
      <c r="H184" s="221">
        <v>59.93</v>
      </c>
      <c r="I184" s="222"/>
      <c r="J184" s="223">
        <f>ROUND(I184*H184,2)</f>
        <v>0</v>
      </c>
      <c r="K184" s="224"/>
      <c r="L184" s="44"/>
      <c r="M184" s="225" t="s">
        <v>1</v>
      </c>
      <c r="N184" s="226" t="s">
        <v>44</v>
      </c>
      <c r="O184" s="91"/>
      <c r="P184" s="227">
        <f>O184*H184</f>
        <v>0</v>
      </c>
      <c r="Q184" s="227">
        <v>0.094500000000000001</v>
      </c>
      <c r="R184" s="227">
        <f>Q184*H184</f>
        <v>5.6633849999999999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159</v>
      </c>
      <c r="AT184" s="229" t="s">
        <v>155</v>
      </c>
      <c r="AU184" s="229" t="s">
        <v>160</v>
      </c>
      <c r="AY184" s="17" t="s">
        <v>153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160</v>
      </c>
      <c r="BK184" s="230">
        <f>ROUND(I184*H184,2)</f>
        <v>0</v>
      </c>
      <c r="BL184" s="17" t="s">
        <v>159</v>
      </c>
      <c r="BM184" s="229" t="s">
        <v>224</v>
      </c>
    </row>
    <row r="185" s="13" customFormat="1">
      <c r="A185" s="13"/>
      <c r="B185" s="231"/>
      <c r="C185" s="232"/>
      <c r="D185" s="233" t="s">
        <v>162</v>
      </c>
      <c r="E185" s="234" t="s">
        <v>1</v>
      </c>
      <c r="F185" s="235" t="s">
        <v>97</v>
      </c>
      <c r="G185" s="232"/>
      <c r="H185" s="236">
        <v>59.93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162</v>
      </c>
      <c r="AU185" s="242" t="s">
        <v>160</v>
      </c>
      <c r="AV185" s="13" t="s">
        <v>160</v>
      </c>
      <c r="AW185" s="13" t="s">
        <v>34</v>
      </c>
      <c r="AX185" s="13" t="s">
        <v>86</v>
      </c>
      <c r="AY185" s="242" t="s">
        <v>153</v>
      </c>
    </row>
    <row r="186" s="2" customFormat="1" ht="16.5" customHeight="1">
      <c r="A186" s="38"/>
      <c r="B186" s="39"/>
      <c r="C186" s="217" t="s">
        <v>8</v>
      </c>
      <c r="D186" s="217" t="s">
        <v>155</v>
      </c>
      <c r="E186" s="218" t="s">
        <v>225</v>
      </c>
      <c r="F186" s="219" t="s">
        <v>226</v>
      </c>
      <c r="G186" s="220" t="s">
        <v>90</v>
      </c>
      <c r="H186" s="221">
        <v>59.93</v>
      </c>
      <c r="I186" s="222"/>
      <c r="J186" s="223">
        <f>ROUND(I186*H186,2)</f>
        <v>0</v>
      </c>
      <c r="K186" s="224"/>
      <c r="L186" s="44"/>
      <c r="M186" s="225" t="s">
        <v>1</v>
      </c>
      <c r="N186" s="226" t="s">
        <v>44</v>
      </c>
      <c r="O186" s="91"/>
      <c r="P186" s="227">
        <f>O186*H186</f>
        <v>0</v>
      </c>
      <c r="Q186" s="227">
        <v>0.00012999999999999999</v>
      </c>
      <c r="R186" s="227">
        <f>Q186*H186</f>
        <v>0.007790899999999999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159</v>
      </c>
      <c r="AT186" s="229" t="s">
        <v>155</v>
      </c>
      <c r="AU186" s="229" t="s">
        <v>160</v>
      </c>
      <c r="AY186" s="17" t="s">
        <v>153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160</v>
      </c>
      <c r="BK186" s="230">
        <f>ROUND(I186*H186,2)</f>
        <v>0</v>
      </c>
      <c r="BL186" s="17" t="s">
        <v>159</v>
      </c>
      <c r="BM186" s="229" t="s">
        <v>227</v>
      </c>
    </row>
    <row r="187" s="13" customFormat="1">
      <c r="A187" s="13"/>
      <c r="B187" s="231"/>
      <c r="C187" s="232"/>
      <c r="D187" s="233" t="s">
        <v>162</v>
      </c>
      <c r="E187" s="234" t="s">
        <v>1</v>
      </c>
      <c r="F187" s="235" t="s">
        <v>97</v>
      </c>
      <c r="G187" s="232"/>
      <c r="H187" s="236">
        <v>59.93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162</v>
      </c>
      <c r="AU187" s="242" t="s">
        <v>160</v>
      </c>
      <c r="AV187" s="13" t="s">
        <v>160</v>
      </c>
      <c r="AW187" s="13" t="s">
        <v>34</v>
      </c>
      <c r="AX187" s="13" t="s">
        <v>86</v>
      </c>
      <c r="AY187" s="242" t="s">
        <v>153</v>
      </c>
    </row>
    <row r="188" s="2" customFormat="1" ht="33" customHeight="1">
      <c r="A188" s="38"/>
      <c r="B188" s="39"/>
      <c r="C188" s="217" t="s">
        <v>228</v>
      </c>
      <c r="D188" s="217" t="s">
        <v>155</v>
      </c>
      <c r="E188" s="218" t="s">
        <v>229</v>
      </c>
      <c r="F188" s="219" t="s">
        <v>230</v>
      </c>
      <c r="G188" s="220" t="s">
        <v>231</v>
      </c>
      <c r="H188" s="221">
        <v>74.5</v>
      </c>
      <c r="I188" s="222"/>
      <c r="J188" s="223">
        <f>ROUND(I188*H188,2)</f>
        <v>0</v>
      </c>
      <c r="K188" s="224"/>
      <c r="L188" s="44"/>
      <c r="M188" s="225" t="s">
        <v>1</v>
      </c>
      <c r="N188" s="226" t="s">
        <v>44</v>
      </c>
      <c r="O188" s="91"/>
      <c r="P188" s="227">
        <f>O188*H188</f>
        <v>0</v>
      </c>
      <c r="Q188" s="227">
        <v>2.0000000000000002E-05</v>
      </c>
      <c r="R188" s="227">
        <f>Q188*H188</f>
        <v>0.0014900000000000002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159</v>
      </c>
      <c r="AT188" s="229" t="s">
        <v>155</v>
      </c>
      <c r="AU188" s="229" t="s">
        <v>160</v>
      </c>
      <c r="AY188" s="17" t="s">
        <v>153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160</v>
      </c>
      <c r="BK188" s="230">
        <f>ROUND(I188*H188,2)</f>
        <v>0</v>
      </c>
      <c r="BL188" s="17" t="s">
        <v>159</v>
      </c>
      <c r="BM188" s="229" t="s">
        <v>232</v>
      </c>
    </row>
    <row r="189" s="13" customFormat="1">
      <c r="A189" s="13"/>
      <c r="B189" s="231"/>
      <c r="C189" s="232"/>
      <c r="D189" s="233" t="s">
        <v>162</v>
      </c>
      <c r="E189" s="234" t="s">
        <v>1</v>
      </c>
      <c r="F189" s="235" t="s">
        <v>233</v>
      </c>
      <c r="G189" s="232"/>
      <c r="H189" s="236">
        <v>16.100000000000001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162</v>
      </c>
      <c r="AU189" s="242" t="s">
        <v>160</v>
      </c>
      <c r="AV189" s="13" t="s">
        <v>160</v>
      </c>
      <c r="AW189" s="13" t="s">
        <v>34</v>
      </c>
      <c r="AX189" s="13" t="s">
        <v>78</v>
      </c>
      <c r="AY189" s="242" t="s">
        <v>153</v>
      </c>
    </row>
    <row r="190" s="13" customFormat="1">
      <c r="A190" s="13"/>
      <c r="B190" s="231"/>
      <c r="C190" s="232"/>
      <c r="D190" s="233" t="s">
        <v>162</v>
      </c>
      <c r="E190" s="234" t="s">
        <v>1</v>
      </c>
      <c r="F190" s="235" t="s">
        <v>234</v>
      </c>
      <c r="G190" s="232"/>
      <c r="H190" s="236">
        <v>3.6000000000000001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162</v>
      </c>
      <c r="AU190" s="242" t="s">
        <v>160</v>
      </c>
      <c r="AV190" s="13" t="s">
        <v>160</v>
      </c>
      <c r="AW190" s="13" t="s">
        <v>34</v>
      </c>
      <c r="AX190" s="13" t="s">
        <v>78</v>
      </c>
      <c r="AY190" s="242" t="s">
        <v>153</v>
      </c>
    </row>
    <row r="191" s="13" customFormat="1">
      <c r="A191" s="13"/>
      <c r="B191" s="231"/>
      <c r="C191" s="232"/>
      <c r="D191" s="233" t="s">
        <v>162</v>
      </c>
      <c r="E191" s="234" t="s">
        <v>1</v>
      </c>
      <c r="F191" s="235" t="s">
        <v>235</v>
      </c>
      <c r="G191" s="232"/>
      <c r="H191" s="236">
        <v>4.2000000000000002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162</v>
      </c>
      <c r="AU191" s="242" t="s">
        <v>160</v>
      </c>
      <c r="AV191" s="13" t="s">
        <v>160</v>
      </c>
      <c r="AW191" s="13" t="s">
        <v>34</v>
      </c>
      <c r="AX191" s="13" t="s">
        <v>78</v>
      </c>
      <c r="AY191" s="242" t="s">
        <v>153</v>
      </c>
    </row>
    <row r="192" s="13" customFormat="1">
      <c r="A192" s="13"/>
      <c r="B192" s="231"/>
      <c r="C192" s="232"/>
      <c r="D192" s="233" t="s">
        <v>162</v>
      </c>
      <c r="E192" s="234" t="s">
        <v>1</v>
      </c>
      <c r="F192" s="235" t="s">
        <v>236</v>
      </c>
      <c r="G192" s="232"/>
      <c r="H192" s="236">
        <v>3.6000000000000001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162</v>
      </c>
      <c r="AU192" s="242" t="s">
        <v>160</v>
      </c>
      <c r="AV192" s="13" t="s">
        <v>160</v>
      </c>
      <c r="AW192" s="13" t="s">
        <v>34</v>
      </c>
      <c r="AX192" s="13" t="s">
        <v>78</v>
      </c>
      <c r="AY192" s="242" t="s">
        <v>153</v>
      </c>
    </row>
    <row r="193" s="13" customFormat="1">
      <c r="A193" s="13"/>
      <c r="B193" s="231"/>
      <c r="C193" s="232"/>
      <c r="D193" s="233" t="s">
        <v>162</v>
      </c>
      <c r="E193" s="234" t="s">
        <v>1</v>
      </c>
      <c r="F193" s="235" t="s">
        <v>237</v>
      </c>
      <c r="G193" s="232"/>
      <c r="H193" s="236">
        <v>13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162</v>
      </c>
      <c r="AU193" s="242" t="s">
        <v>160</v>
      </c>
      <c r="AV193" s="13" t="s">
        <v>160</v>
      </c>
      <c r="AW193" s="13" t="s">
        <v>34</v>
      </c>
      <c r="AX193" s="13" t="s">
        <v>78</v>
      </c>
      <c r="AY193" s="242" t="s">
        <v>153</v>
      </c>
    </row>
    <row r="194" s="13" customFormat="1">
      <c r="A194" s="13"/>
      <c r="B194" s="231"/>
      <c r="C194" s="232"/>
      <c r="D194" s="233" t="s">
        <v>162</v>
      </c>
      <c r="E194" s="234" t="s">
        <v>1</v>
      </c>
      <c r="F194" s="235" t="s">
        <v>238</v>
      </c>
      <c r="G194" s="232"/>
      <c r="H194" s="236">
        <v>15.6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162</v>
      </c>
      <c r="AU194" s="242" t="s">
        <v>160</v>
      </c>
      <c r="AV194" s="13" t="s">
        <v>160</v>
      </c>
      <c r="AW194" s="13" t="s">
        <v>34</v>
      </c>
      <c r="AX194" s="13" t="s">
        <v>78</v>
      </c>
      <c r="AY194" s="242" t="s">
        <v>153</v>
      </c>
    </row>
    <row r="195" s="13" customFormat="1">
      <c r="A195" s="13"/>
      <c r="B195" s="231"/>
      <c r="C195" s="232"/>
      <c r="D195" s="233" t="s">
        <v>162</v>
      </c>
      <c r="E195" s="234" t="s">
        <v>1</v>
      </c>
      <c r="F195" s="235" t="s">
        <v>239</v>
      </c>
      <c r="G195" s="232"/>
      <c r="H195" s="236">
        <v>18.399999999999999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162</v>
      </c>
      <c r="AU195" s="242" t="s">
        <v>160</v>
      </c>
      <c r="AV195" s="13" t="s">
        <v>160</v>
      </c>
      <c r="AW195" s="13" t="s">
        <v>34</v>
      </c>
      <c r="AX195" s="13" t="s">
        <v>78</v>
      </c>
      <c r="AY195" s="242" t="s">
        <v>153</v>
      </c>
    </row>
    <row r="196" s="14" customFormat="1">
      <c r="A196" s="14"/>
      <c r="B196" s="243"/>
      <c r="C196" s="244"/>
      <c r="D196" s="233" t="s">
        <v>162</v>
      </c>
      <c r="E196" s="245" t="s">
        <v>1</v>
      </c>
      <c r="F196" s="246" t="s">
        <v>165</v>
      </c>
      <c r="G196" s="244"/>
      <c r="H196" s="247">
        <v>74.5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162</v>
      </c>
      <c r="AU196" s="253" t="s">
        <v>160</v>
      </c>
      <c r="AV196" s="14" t="s">
        <v>159</v>
      </c>
      <c r="AW196" s="14" t="s">
        <v>34</v>
      </c>
      <c r="AX196" s="14" t="s">
        <v>86</v>
      </c>
      <c r="AY196" s="253" t="s">
        <v>153</v>
      </c>
    </row>
    <row r="197" s="12" customFormat="1" ht="22.8" customHeight="1">
      <c r="A197" s="12"/>
      <c r="B197" s="202"/>
      <c r="C197" s="203"/>
      <c r="D197" s="204" t="s">
        <v>77</v>
      </c>
      <c r="E197" s="215" t="s">
        <v>197</v>
      </c>
      <c r="F197" s="215" t="s">
        <v>240</v>
      </c>
      <c r="G197" s="203"/>
      <c r="H197" s="203"/>
      <c r="I197" s="206"/>
      <c r="J197" s="216">
        <f>BK197</f>
        <v>0</v>
      </c>
      <c r="K197" s="203"/>
      <c r="L197" s="207"/>
      <c r="M197" s="208"/>
      <c r="N197" s="209"/>
      <c r="O197" s="209"/>
      <c r="P197" s="210">
        <f>SUM(P198:P222)</f>
        <v>0</v>
      </c>
      <c r="Q197" s="209"/>
      <c r="R197" s="210">
        <f>SUM(R198:R222)</f>
        <v>0.0023972000000000004</v>
      </c>
      <c r="S197" s="209"/>
      <c r="T197" s="211">
        <f>SUM(T198:T222)</f>
        <v>4.2739500000000001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2" t="s">
        <v>86</v>
      </c>
      <c r="AT197" s="213" t="s">
        <v>77</v>
      </c>
      <c r="AU197" s="213" t="s">
        <v>86</v>
      </c>
      <c r="AY197" s="212" t="s">
        <v>153</v>
      </c>
      <c r="BK197" s="214">
        <f>SUM(BK198:BK222)</f>
        <v>0</v>
      </c>
    </row>
    <row r="198" s="2" customFormat="1" ht="24.15" customHeight="1">
      <c r="A198" s="38"/>
      <c r="B198" s="39"/>
      <c r="C198" s="217" t="s">
        <v>241</v>
      </c>
      <c r="D198" s="217" t="s">
        <v>155</v>
      </c>
      <c r="E198" s="218" t="s">
        <v>242</v>
      </c>
      <c r="F198" s="219" t="s">
        <v>243</v>
      </c>
      <c r="G198" s="220" t="s">
        <v>90</v>
      </c>
      <c r="H198" s="221">
        <v>59.93</v>
      </c>
      <c r="I198" s="222"/>
      <c r="J198" s="223">
        <f>ROUND(I198*H198,2)</f>
        <v>0</v>
      </c>
      <c r="K198" s="224"/>
      <c r="L198" s="44"/>
      <c r="M198" s="225" t="s">
        <v>1</v>
      </c>
      <c r="N198" s="226" t="s">
        <v>44</v>
      </c>
      <c r="O198" s="91"/>
      <c r="P198" s="227">
        <f>O198*H198</f>
        <v>0</v>
      </c>
      <c r="Q198" s="227">
        <v>4.0000000000000003E-05</v>
      </c>
      <c r="R198" s="227">
        <f>Q198*H198</f>
        <v>0.0023972000000000004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159</v>
      </c>
      <c r="AT198" s="229" t="s">
        <v>155</v>
      </c>
      <c r="AU198" s="229" t="s">
        <v>160</v>
      </c>
      <c r="AY198" s="17" t="s">
        <v>153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160</v>
      </c>
      <c r="BK198" s="230">
        <f>ROUND(I198*H198,2)</f>
        <v>0</v>
      </c>
      <c r="BL198" s="17" t="s">
        <v>159</v>
      </c>
      <c r="BM198" s="229" t="s">
        <v>244</v>
      </c>
    </row>
    <row r="199" s="13" customFormat="1">
      <c r="A199" s="13"/>
      <c r="B199" s="231"/>
      <c r="C199" s="232"/>
      <c r="D199" s="233" t="s">
        <v>162</v>
      </c>
      <c r="E199" s="234" t="s">
        <v>1</v>
      </c>
      <c r="F199" s="235" t="s">
        <v>97</v>
      </c>
      <c r="G199" s="232"/>
      <c r="H199" s="236">
        <v>59.93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162</v>
      </c>
      <c r="AU199" s="242" t="s">
        <v>160</v>
      </c>
      <c r="AV199" s="13" t="s">
        <v>160</v>
      </c>
      <c r="AW199" s="13" t="s">
        <v>34</v>
      </c>
      <c r="AX199" s="13" t="s">
        <v>78</v>
      </c>
      <c r="AY199" s="242" t="s">
        <v>153</v>
      </c>
    </row>
    <row r="200" s="14" customFormat="1">
      <c r="A200" s="14"/>
      <c r="B200" s="243"/>
      <c r="C200" s="244"/>
      <c r="D200" s="233" t="s">
        <v>162</v>
      </c>
      <c r="E200" s="245" t="s">
        <v>1</v>
      </c>
      <c r="F200" s="246" t="s">
        <v>165</v>
      </c>
      <c r="G200" s="244"/>
      <c r="H200" s="247">
        <v>59.93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162</v>
      </c>
      <c r="AU200" s="253" t="s">
        <v>160</v>
      </c>
      <c r="AV200" s="14" t="s">
        <v>159</v>
      </c>
      <c r="AW200" s="14" t="s">
        <v>34</v>
      </c>
      <c r="AX200" s="14" t="s">
        <v>86</v>
      </c>
      <c r="AY200" s="253" t="s">
        <v>153</v>
      </c>
    </row>
    <row r="201" s="2" customFormat="1" ht="21.75" customHeight="1">
      <c r="A201" s="38"/>
      <c r="B201" s="39"/>
      <c r="C201" s="217" t="s">
        <v>245</v>
      </c>
      <c r="D201" s="217" t="s">
        <v>155</v>
      </c>
      <c r="E201" s="218" t="s">
        <v>246</v>
      </c>
      <c r="F201" s="219" t="s">
        <v>247</v>
      </c>
      <c r="G201" s="220" t="s">
        <v>90</v>
      </c>
      <c r="H201" s="221">
        <v>3.75</v>
      </c>
      <c r="I201" s="222"/>
      <c r="J201" s="223">
        <f>ROUND(I201*H201,2)</f>
        <v>0</v>
      </c>
      <c r="K201" s="224"/>
      <c r="L201" s="44"/>
      <c r="M201" s="225" t="s">
        <v>1</v>
      </c>
      <c r="N201" s="226" t="s">
        <v>44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0.13100000000000001</v>
      </c>
      <c r="T201" s="228">
        <f>S201*H201</f>
        <v>0.49125000000000002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159</v>
      </c>
      <c r="AT201" s="229" t="s">
        <v>155</v>
      </c>
      <c r="AU201" s="229" t="s">
        <v>160</v>
      </c>
      <c r="AY201" s="17" t="s">
        <v>153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160</v>
      </c>
      <c r="BK201" s="230">
        <f>ROUND(I201*H201,2)</f>
        <v>0</v>
      </c>
      <c r="BL201" s="17" t="s">
        <v>159</v>
      </c>
      <c r="BM201" s="229" t="s">
        <v>248</v>
      </c>
    </row>
    <row r="202" s="13" customFormat="1">
      <c r="A202" s="13"/>
      <c r="B202" s="231"/>
      <c r="C202" s="232"/>
      <c r="D202" s="233" t="s">
        <v>162</v>
      </c>
      <c r="E202" s="234" t="s">
        <v>1</v>
      </c>
      <c r="F202" s="235" t="s">
        <v>173</v>
      </c>
      <c r="G202" s="232"/>
      <c r="H202" s="236">
        <v>3.75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162</v>
      </c>
      <c r="AU202" s="242" t="s">
        <v>160</v>
      </c>
      <c r="AV202" s="13" t="s">
        <v>160</v>
      </c>
      <c r="AW202" s="13" t="s">
        <v>34</v>
      </c>
      <c r="AX202" s="13" t="s">
        <v>86</v>
      </c>
      <c r="AY202" s="242" t="s">
        <v>153</v>
      </c>
    </row>
    <row r="203" s="2" customFormat="1" ht="37.8" customHeight="1">
      <c r="A203" s="38"/>
      <c r="B203" s="39"/>
      <c r="C203" s="217" t="s">
        <v>249</v>
      </c>
      <c r="D203" s="217" t="s">
        <v>155</v>
      </c>
      <c r="E203" s="218" t="s">
        <v>250</v>
      </c>
      <c r="F203" s="219" t="s">
        <v>251</v>
      </c>
      <c r="G203" s="220" t="s">
        <v>158</v>
      </c>
      <c r="H203" s="221">
        <v>0.35099999999999998</v>
      </c>
      <c r="I203" s="222"/>
      <c r="J203" s="223">
        <f>ROUND(I203*H203,2)</f>
        <v>0</v>
      </c>
      <c r="K203" s="224"/>
      <c r="L203" s="44"/>
      <c r="M203" s="225" t="s">
        <v>1</v>
      </c>
      <c r="N203" s="226" t="s">
        <v>44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2.2000000000000002</v>
      </c>
      <c r="T203" s="228">
        <f>S203*H203</f>
        <v>0.7722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159</v>
      </c>
      <c r="AT203" s="229" t="s">
        <v>155</v>
      </c>
      <c r="AU203" s="229" t="s">
        <v>160</v>
      </c>
      <c r="AY203" s="17" t="s">
        <v>153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160</v>
      </c>
      <c r="BK203" s="230">
        <f>ROUND(I203*H203,2)</f>
        <v>0</v>
      </c>
      <c r="BL203" s="17" t="s">
        <v>159</v>
      </c>
      <c r="BM203" s="229" t="s">
        <v>252</v>
      </c>
    </row>
    <row r="204" s="13" customFormat="1">
      <c r="A204" s="13"/>
      <c r="B204" s="231"/>
      <c r="C204" s="232"/>
      <c r="D204" s="233" t="s">
        <v>162</v>
      </c>
      <c r="E204" s="234" t="s">
        <v>1</v>
      </c>
      <c r="F204" s="235" t="s">
        <v>253</v>
      </c>
      <c r="G204" s="232"/>
      <c r="H204" s="236">
        <v>2.9969999999999999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162</v>
      </c>
      <c r="AU204" s="242" t="s">
        <v>160</v>
      </c>
      <c r="AV204" s="13" t="s">
        <v>160</v>
      </c>
      <c r="AW204" s="13" t="s">
        <v>34</v>
      </c>
      <c r="AX204" s="13" t="s">
        <v>78</v>
      </c>
      <c r="AY204" s="242" t="s">
        <v>153</v>
      </c>
    </row>
    <row r="205" s="13" customFormat="1">
      <c r="A205" s="13"/>
      <c r="B205" s="231"/>
      <c r="C205" s="232"/>
      <c r="D205" s="233" t="s">
        <v>162</v>
      </c>
      <c r="E205" s="234" t="s">
        <v>1</v>
      </c>
      <c r="F205" s="235" t="s">
        <v>254</v>
      </c>
      <c r="G205" s="232"/>
      <c r="H205" s="236">
        <v>-0.83899999999999997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162</v>
      </c>
      <c r="AU205" s="242" t="s">
        <v>160</v>
      </c>
      <c r="AV205" s="13" t="s">
        <v>160</v>
      </c>
      <c r="AW205" s="13" t="s">
        <v>34</v>
      </c>
      <c r="AX205" s="13" t="s">
        <v>78</v>
      </c>
      <c r="AY205" s="242" t="s">
        <v>153</v>
      </c>
    </row>
    <row r="206" s="13" customFormat="1">
      <c r="A206" s="13"/>
      <c r="B206" s="231"/>
      <c r="C206" s="232"/>
      <c r="D206" s="233" t="s">
        <v>162</v>
      </c>
      <c r="E206" s="234" t="s">
        <v>1</v>
      </c>
      <c r="F206" s="235" t="s">
        <v>255</v>
      </c>
      <c r="G206" s="232"/>
      <c r="H206" s="236">
        <v>-0.753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162</v>
      </c>
      <c r="AU206" s="242" t="s">
        <v>160</v>
      </c>
      <c r="AV206" s="13" t="s">
        <v>160</v>
      </c>
      <c r="AW206" s="13" t="s">
        <v>34</v>
      </c>
      <c r="AX206" s="13" t="s">
        <v>78</v>
      </c>
      <c r="AY206" s="242" t="s">
        <v>153</v>
      </c>
    </row>
    <row r="207" s="13" customFormat="1">
      <c r="A207" s="13"/>
      <c r="B207" s="231"/>
      <c r="C207" s="232"/>
      <c r="D207" s="233" t="s">
        <v>162</v>
      </c>
      <c r="E207" s="234" t="s">
        <v>1</v>
      </c>
      <c r="F207" s="235" t="s">
        <v>256</v>
      </c>
      <c r="G207" s="232"/>
      <c r="H207" s="236">
        <v>-1.0540000000000001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162</v>
      </c>
      <c r="AU207" s="242" t="s">
        <v>160</v>
      </c>
      <c r="AV207" s="13" t="s">
        <v>160</v>
      </c>
      <c r="AW207" s="13" t="s">
        <v>34</v>
      </c>
      <c r="AX207" s="13" t="s">
        <v>78</v>
      </c>
      <c r="AY207" s="242" t="s">
        <v>153</v>
      </c>
    </row>
    <row r="208" s="14" customFormat="1">
      <c r="A208" s="14"/>
      <c r="B208" s="243"/>
      <c r="C208" s="244"/>
      <c r="D208" s="233" t="s">
        <v>162</v>
      </c>
      <c r="E208" s="245" t="s">
        <v>1</v>
      </c>
      <c r="F208" s="246" t="s">
        <v>165</v>
      </c>
      <c r="G208" s="244"/>
      <c r="H208" s="247">
        <v>0.35099999999999998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162</v>
      </c>
      <c r="AU208" s="253" t="s">
        <v>160</v>
      </c>
      <c r="AV208" s="14" t="s">
        <v>159</v>
      </c>
      <c r="AW208" s="14" t="s">
        <v>34</v>
      </c>
      <c r="AX208" s="14" t="s">
        <v>86</v>
      </c>
      <c r="AY208" s="253" t="s">
        <v>153</v>
      </c>
    </row>
    <row r="209" s="2" customFormat="1" ht="21.75" customHeight="1">
      <c r="A209" s="38"/>
      <c r="B209" s="39"/>
      <c r="C209" s="217" t="s">
        <v>257</v>
      </c>
      <c r="D209" s="217" t="s">
        <v>155</v>
      </c>
      <c r="E209" s="218" t="s">
        <v>258</v>
      </c>
      <c r="F209" s="219" t="s">
        <v>259</v>
      </c>
      <c r="G209" s="220" t="s">
        <v>90</v>
      </c>
      <c r="H209" s="221">
        <v>8.4000000000000004</v>
      </c>
      <c r="I209" s="222"/>
      <c r="J209" s="223">
        <f>ROUND(I209*H209,2)</f>
        <v>0</v>
      </c>
      <c r="K209" s="224"/>
      <c r="L209" s="44"/>
      <c r="M209" s="225" t="s">
        <v>1</v>
      </c>
      <c r="N209" s="226" t="s">
        <v>44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0.087999999999999995</v>
      </c>
      <c r="T209" s="228">
        <f>S209*H209</f>
        <v>0.73919999999999997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159</v>
      </c>
      <c r="AT209" s="229" t="s">
        <v>155</v>
      </c>
      <c r="AU209" s="229" t="s">
        <v>160</v>
      </c>
      <c r="AY209" s="17" t="s">
        <v>153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160</v>
      </c>
      <c r="BK209" s="230">
        <f>ROUND(I209*H209,2)</f>
        <v>0</v>
      </c>
      <c r="BL209" s="17" t="s">
        <v>159</v>
      </c>
      <c r="BM209" s="229" t="s">
        <v>260</v>
      </c>
    </row>
    <row r="210" s="13" customFormat="1">
      <c r="A210" s="13"/>
      <c r="B210" s="231"/>
      <c r="C210" s="232"/>
      <c r="D210" s="233" t="s">
        <v>162</v>
      </c>
      <c r="E210" s="234" t="s">
        <v>1</v>
      </c>
      <c r="F210" s="235" t="s">
        <v>261</v>
      </c>
      <c r="G210" s="232"/>
      <c r="H210" s="236">
        <v>3.6000000000000001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162</v>
      </c>
      <c r="AU210" s="242" t="s">
        <v>160</v>
      </c>
      <c r="AV210" s="13" t="s">
        <v>160</v>
      </c>
      <c r="AW210" s="13" t="s">
        <v>34</v>
      </c>
      <c r="AX210" s="13" t="s">
        <v>78</v>
      </c>
      <c r="AY210" s="242" t="s">
        <v>153</v>
      </c>
    </row>
    <row r="211" s="13" customFormat="1">
      <c r="A211" s="13"/>
      <c r="B211" s="231"/>
      <c r="C211" s="232"/>
      <c r="D211" s="233" t="s">
        <v>162</v>
      </c>
      <c r="E211" s="234" t="s">
        <v>1</v>
      </c>
      <c r="F211" s="235" t="s">
        <v>262</v>
      </c>
      <c r="G211" s="232"/>
      <c r="H211" s="236">
        <v>4.7999999999999998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162</v>
      </c>
      <c r="AU211" s="242" t="s">
        <v>160</v>
      </c>
      <c r="AV211" s="13" t="s">
        <v>160</v>
      </c>
      <c r="AW211" s="13" t="s">
        <v>34</v>
      </c>
      <c r="AX211" s="13" t="s">
        <v>78</v>
      </c>
      <c r="AY211" s="242" t="s">
        <v>153</v>
      </c>
    </row>
    <row r="212" s="14" customFormat="1">
      <c r="A212" s="14"/>
      <c r="B212" s="243"/>
      <c r="C212" s="244"/>
      <c r="D212" s="233" t="s">
        <v>162</v>
      </c>
      <c r="E212" s="245" t="s">
        <v>1</v>
      </c>
      <c r="F212" s="246" t="s">
        <v>165</v>
      </c>
      <c r="G212" s="244"/>
      <c r="H212" s="247">
        <v>8.4000000000000004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162</v>
      </c>
      <c r="AU212" s="253" t="s">
        <v>160</v>
      </c>
      <c r="AV212" s="14" t="s">
        <v>159</v>
      </c>
      <c r="AW212" s="14" t="s">
        <v>34</v>
      </c>
      <c r="AX212" s="14" t="s">
        <v>86</v>
      </c>
      <c r="AY212" s="253" t="s">
        <v>153</v>
      </c>
    </row>
    <row r="213" s="2" customFormat="1" ht="24.15" customHeight="1">
      <c r="A213" s="38"/>
      <c r="B213" s="39"/>
      <c r="C213" s="217" t="s">
        <v>7</v>
      </c>
      <c r="D213" s="217" t="s">
        <v>155</v>
      </c>
      <c r="E213" s="218" t="s">
        <v>263</v>
      </c>
      <c r="F213" s="219" t="s">
        <v>264</v>
      </c>
      <c r="G213" s="220" t="s">
        <v>90</v>
      </c>
      <c r="H213" s="221">
        <v>6</v>
      </c>
      <c r="I213" s="222"/>
      <c r="J213" s="223">
        <f>ROUND(I213*H213,2)</f>
        <v>0</v>
      </c>
      <c r="K213" s="224"/>
      <c r="L213" s="44"/>
      <c r="M213" s="225" t="s">
        <v>1</v>
      </c>
      <c r="N213" s="226" t="s">
        <v>44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0.27000000000000002</v>
      </c>
      <c r="T213" s="228">
        <f>S213*H213</f>
        <v>1.6200000000000001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159</v>
      </c>
      <c r="AT213" s="229" t="s">
        <v>155</v>
      </c>
      <c r="AU213" s="229" t="s">
        <v>160</v>
      </c>
      <c r="AY213" s="17" t="s">
        <v>153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160</v>
      </c>
      <c r="BK213" s="230">
        <f>ROUND(I213*H213,2)</f>
        <v>0</v>
      </c>
      <c r="BL213" s="17" t="s">
        <v>159</v>
      </c>
      <c r="BM213" s="229" t="s">
        <v>265</v>
      </c>
    </row>
    <row r="214" s="13" customFormat="1">
      <c r="A214" s="13"/>
      <c r="B214" s="231"/>
      <c r="C214" s="232"/>
      <c r="D214" s="233" t="s">
        <v>162</v>
      </c>
      <c r="E214" s="234" t="s">
        <v>1</v>
      </c>
      <c r="F214" s="235" t="s">
        <v>266</v>
      </c>
      <c r="G214" s="232"/>
      <c r="H214" s="236">
        <v>6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162</v>
      </c>
      <c r="AU214" s="242" t="s">
        <v>160</v>
      </c>
      <c r="AV214" s="13" t="s">
        <v>160</v>
      </c>
      <c r="AW214" s="13" t="s">
        <v>34</v>
      </c>
      <c r="AX214" s="13" t="s">
        <v>86</v>
      </c>
      <c r="AY214" s="242" t="s">
        <v>153</v>
      </c>
    </row>
    <row r="215" s="2" customFormat="1" ht="24.15" customHeight="1">
      <c r="A215" s="38"/>
      <c r="B215" s="39"/>
      <c r="C215" s="217" t="s">
        <v>267</v>
      </c>
      <c r="D215" s="217" t="s">
        <v>155</v>
      </c>
      <c r="E215" s="218" t="s">
        <v>268</v>
      </c>
      <c r="F215" s="219" t="s">
        <v>269</v>
      </c>
      <c r="G215" s="220" t="s">
        <v>231</v>
      </c>
      <c r="H215" s="221">
        <v>20</v>
      </c>
      <c r="I215" s="222"/>
      <c r="J215" s="223">
        <f>ROUND(I215*H215,2)</f>
        <v>0</v>
      </c>
      <c r="K215" s="224"/>
      <c r="L215" s="44"/>
      <c r="M215" s="225" t="s">
        <v>1</v>
      </c>
      <c r="N215" s="226" t="s">
        <v>44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0.0060000000000000001</v>
      </c>
      <c r="T215" s="228">
        <f>S215*H215</f>
        <v>0.12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159</v>
      </c>
      <c r="AT215" s="229" t="s">
        <v>155</v>
      </c>
      <c r="AU215" s="229" t="s">
        <v>160</v>
      </c>
      <c r="AY215" s="17" t="s">
        <v>153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160</v>
      </c>
      <c r="BK215" s="230">
        <f>ROUND(I215*H215,2)</f>
        <v>0</v>
      </c>
      <c r="BL215" s="17" t="s">
        <v>159</v>
      </c>
      <c r="BM215" s="229" t="s">
        <v>270</v>
      </c>
    </row>
    <row r="216" s="13" customFormat="1">
      <c r="A216" s="13"/>
      <c r="B216" s="231"/>
      <c r="C216" s="232"/>
      <c r="D216" s="233" t="s">
        <v>162</v>
      </c>
      <c r="E216" s="234" t="s">
        <v>1</v>
      </c>
      <c r="F216" s="235" t="s">
        <v>271</v>
      </c>
      <c r="G216" s="232"/>
      <c r="H216" s="236">
        <v>10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162</v>
      </c>
      <c r="AU216" s="242" t="s">
        <v>160</v>
      </c>
      <c r="AV216" s="13" t="s">
        <v>160</v>
      </c>
      <c r="AW216" s="13" t="s">
        <v>34</v>
      </c>
      <c r="AX216" s="13" t="s">
        <v>78</v>
      </c>
      <c r="AY216" s="242" t="s">
        <v>153</v>
      </c>
    </row>
    <row r="217" s="13" customFormat="1">
      <c r="A217" s="13"/>
      <c r="B217" s="231"/>
      <c r="C217" s="232"/>
      <c r="D217" s="233" t="s">
        <v>162</v>
      </c>
      <c r="E217" s="234" t="s">
        <v>1</v>
      </c>
      <c r="F217" s="235" t="s">
        <v>272</v>
      </c>
      <c r="G217" s="232"/>
      <c r="H217" s="236">
        <v>10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162</v>
      </c>
      <c r="AU217" s="242" t="s">
        <v>160</v>
      </c>
      <c r="AV217" s="13" t="s">
        <v>160</v>
      </c>
      <c r="AW217" s="13" t="s">
        <v>34</v>
      </c>
      <c r="AX217" s="13" t="s">
        <v>78</v>
      </c>
      <c r="AY217" s="242" t="s">
        <v>153</v>
      </c>
    </row>
    <row r="218" s="14" customFormat="1">
      <c r="A218" s="14"/>
      <c r="B218" s="243"/>
      <c r="C218" s="244"/>
      <c r="D218" s="233" t="s">
        <v>162</v>
      </c>
      <c r="E218" s="245" t="s">
        <v>1</v>
      </c>
      <c r="F218" s="246" t="s">
        <v>165</v>
      </c>
      <c r="G218" s="244"/>
      <c r="H218" s="247">
        <v>20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162</v>
      </c>
      <c r="AU218" s="253" t="s">
        <v>160</v>
      </c>
      <c r="AV218" s="14" t="s">
        <v>159</v>
      </c>
      <c r="AW218" s="14" t="s">
        <v>34</v>
      </c>
      <c r="AX218" s="14" t="s">
        <v>86</v>
      </c>
      <c r="AY218" s="253" t="s">
        <v>153</v>
      </c>
    </row>
    <row r="219" s="2" customFormat="1" ht="33" customHeight="1">
      <c r="A219" s="38"/>
      <c r="B219" s="39"/>
      <c r="C219" s="217" t="s">
        <v>273</v>
      </c>
      <c r="D219" s="217" t="s">
        <v>155</v>
      </c>
      <c r="E219" s="218" t="s">
        <v>274</v>
      </c>
      <c r="F219" s="219" t="s">
        <v>275</v>
      </c>
      <c r="G219" s="220" t="s">
        <v>90</v>
      </c>
      <c r="H219" s="221">
        <v>11.550000000000001</v>
      </c>
      <c r="I219" s="222"/>
      <c r="J219" s="223">
        <f>ROUND(I219*H219,2)</f>
        <v>0</v>
      </c>
      <c r="K219" s="224"/>
      <c r="L219" s="44"/>
      <c r="M219" s="225" t="s">
        <v>1</v>
      </c>
      <c r="N219" s="226" t="s">
        <v>44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0.045999999999999999</v>
      </c>
      <c r="T219" s="228">
        <f>S219*H219</f>
        <v>0.53129999999999999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159</v>
      </c>
      <c r="AT219" s="229" t="s">
        <v>155</v>
      </c>
      <c r="AU219" s="229" t="s">
        <v>160</v>
      </c>
      <c r="AY219" s="17" t="s">
        <v>153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160</v>
      </c>
      <c r="BK219" s="230">
        <f>ROUND(I219*H219,2)</f>
        <v>0</v>
      </c>
      <c r="BL219" s="17" t="s">
        <v>159</v>
      </c>
      <c r="BM219" s="229" t="s">
        <v>276</v>
      </c>
    </row>
    <row r="220" s="15" customFormat="1">
      <c r="A220" s="15"/>
      <c r="B220" s="254"/>
      <c r="C220" s="255"/>
      <c r="D220" s="233" t="s">
        <v>162</v>
      </c>
      <c r="E220" s="256" t="s">
        <v>1</v>
      </c>
      <c r="F220" s="257" t="s">
        <v>214</v>
      </c>
      <c r="G220" s="255"/>
      <c r="H220" s="256" t="s">
        <v>1</v>
      </c>
      <c r="I220" s="258"/>
      <c r="J220" s="255"/>
      <c r="K220" s="255"/>
      <c r="L220" s="259"/>
      <c r="M220" s="260"/>
      <c r="N220" s="261"/>
      <c r="O220" s="261"/>
      <c r="P220" s="261"/>
      <c r="Q220" s="261"/>
      <c r="R220" s="261"/>
      <c r="S220" s="261"/>
      <c r="T220" s="262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3" t="s">
        <v>162</v>
      </c>
      <c r="AU220" s="263" t="s">
        <v>160</v>
      </c>
      <c r="AV220" s="15" t="s">
        <v>86</v>
      </c>
      <c r="AW220" s="15" t="s">
        <v>34</v>
      </c>
      <c r="AX220" s="15" t="s">
        <v>78</v>
      </c>
      <c r="AY220" s="263" t="s">
        <v>153</v>
      </c>
    </row>
    <row r="221" s="13" customFormat="1">
      <c r="A221" s="13"/>
      <c r="B221" s="231"/>
      <c r="C221" s="232"/>
      <c r="D221" s="233" t="s">
        <v>162</v>
      </c>
      <c r="E221" s="234" t="s">
        <v>1</v>
      </c>
      <c r="F221" s="235" t="s">
        <v>215</v>
      </c>
      <c r="G221" s="232"/>
      <c r="H221" s="236">
        <v>11.550000000000001</v>
      </c>
      <c r="I221" s="237"/>
      <c r="J221" s="232"/>
      <c r="K221" s="232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162</v>
      </c>
      <c r="AU221" s="242" t="s">
        <v>160</v>
      </c>
      <c r="AV221" s="13" t="s">
        <v>160</v>
      </c>
      <c r="AW221" s="13" t="s">
        <v>34</v>
      </c>
      <c r="AX221" s="13" t="s">
        <v>78</v>
      </c>
      <c r="AY221" s="242" t="s">
        <v>153</v>
      </c>
    </row>
    <row r="222" s="14" customFormat="1">
      <c r="A222" s="14"/>
      <c r="B222" s="243"/>
      <c r="C222" s="244"/>
      <c r="D222" s="233" t="s">
        <v>162</v>
      </c>
      <c r="E222" s="245" t="s">
        <v>1</v>
      </c>
      <c r="F222" s="246" t="s">
        <v>165</v>
      </c>
      <c r="G222" s="244"/>
      <c r="H222" s="247">
        <v>11.550000000000001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162</v>
      </c>
      <c r="AU222" s="253" t="s">
        <v>160</v>
      </c>
      <c r="AV222" s="14" t="s">
        <v>159</v>
      </c>
      <c r="AW222" s="14" t="s">
        <v>34</v>
      </c>
      <c r="AX222" s="14" t="s">
        <v>86</v>
      </c>
      <c r="AY222" s="253" t="s">
        <v>153</v>
      </c>
    </row>
    <row r="223" s="12" customFormat="1" ht="22.8" customHeight="1">
      <c r="A223" s="12"/>
      <c r="B223" s="202"/>
      <c r="C223" s="203"/>
      <c r="D223" s="204" t="s">
        <v>77</v>
      </c>
      <c r="E223" s="215" t="s">
        <v>277</v>
      </c>
      <c r="F223" s="215" t="s">
        <v>278</v>
      </c>
      <c r="G223" s="203"/>
      <c r="H223" s="203"/>
      <c r="I223" s="206"/>
      <c r="J223" s="216">
        <f>BK223</f>
        <v>0</v>
      </c>
      <c r="K223" s="203"/>
      <c r="L223" s="207"/>
      <c r="M223" s="208"/>
      <c r="N223" s="209"/>
      <c r="O223" s="209"/>
      <c r="P223" s="210">
        <f>SUM(P224:P237)</f>
        <v>0</v>
      </c>
      <c r="Q223" s="209"/>
      <c r="R223" s="210">
        <f>SUM(R224:R237)</f>
        <v>0</v>
      </c>
      <c r="S223" s="209"/>
      <c r="T223" s="211">
        <f>SUM(T224:T237)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2" t="s">
        <v>86</v>
      </c>
      <c r="AT223" s="213" t="s">
        <v>77</v>
      </c>
      <c r="AU223" s="213" t="s">
        <v>86</v>
      </c>
      <c r="AY223" s="212" t="s">
        <v>153</v>
      </c>
      <c r="BK223" s="214">
        <f>SUM(BK224:BK237)</f>
        <v>0</v>
      </c>
    </row>
    <row r="224" s="2" customFormat="1" ht="24.15" customHeight="1">
      <c r="A224" s="38"/>
      <c r="B224" s="39"/>
      <c r="C224" s="217" t="s">
        <v>279</v>
      </c>
      <c r="D224" s="217" t="s">
        <v>155</v>
      </c>
      <c r="E224" s="218" t="s">
        <v>280</v>
      </c>
      <c r="F224" s="219" t="s">
        <v>281</v>
      </c>
      <c r="G224" s="220" t="s">
        <v>282</v>
      </c>
      <c r="H224" s="221">
        <v>11.741</v>
      </c>
      <c r="I224" s="222"/>
      <c r="J224" s="223">
        <f>ROUND(I224*H224,2)</f>
        <v>0</v>
      </c>
      <c r="K224" s="224"/>
      <c r="L224" s="44"/>
      <c r="M224" s="225" t="s">
        <v>1</v>
      </c>
      <c r="N224" s="226" t="s">
        <v>44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159</v>
      </c>
      <c r="AT224" s="229" t="s">
        <v>155</v>
      </c>
      <c r="AU224" s="229" t="s">
        <v>160</v>
      </c>
      <c r="AY224" s="17" t="s">
        <v>153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160</v>
      </c>
      <c r="BK224" s="230">
        <f>ROUND(I224*H224,2)</f>
        <v>0</v>
      </c>
      <c r="BL224" s="17" t="s">
        <v>159</v>
      </c>
      <c r="BM224" s="229" t="s">
        <v>283</v>
      </c>
    </row>
    <row r="225" s="2" customFormat="1" ht="33" customHeight="1">
      <c r="A225" s="38"/>
      <c r="B225" s="39"/>
      <c r="C225" s="217" t="s">
        <v>284</v>
      </c>
      <c r="D225" s="217" t="s">
        <v>155</v>
      </c>
      <c r="E225" s="218" t="s">
        <v>285</v>
      </c>
      <c r="F225" s="219" t="s">
        <v>286</v>
      </c>
      <c r="G225" s="220" t="s">
        <v>282</v>
      </c>
      <c r="H225" s="221">
        <v>11.741</v>
      </c>
      <c r="I225" s="222"/>
      <c r="J225" s="223">
        <f>ROUND(I225*H225,2)</f>
        <v>0</v>
      </c>
      <c r="K225" s="224"/>
      <c r="L225" s="44"/>
      <c r="M225" s="225" t="s">
        <v>1</v>
      </c>
      <c r="N225" s="226" t="s">
        <v>44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159</v>
      </c>
      <c r="AT225" s="229" t="s">
        <v>155</v>
      </c>
      <c r="AU225" s="229" t="s">
        <v>160</v>
      </c>
      <c r="AY225" s="17" t="s">
        <v>153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160</v>
      </c>
      <c r="BK225" s="230">
        <f>ROUND(I225*H225,2)</f>
        <v>0</v>
      </c>
      <c r="BL225" s="17" t="s">
        <v>159</v>
      </c>
      <c r="BM225" s="229" t="s">
        <v>287</v>
      </c>
    </row>
    <row r="226" s="2" customFormat="1" ht="24.15" customHeight="1">
      <c r="A226" s="38"/>
      <c r="B226" s="39"/>
      <c r="C226" s="217" t="s">
        <v>288</v>
      </c>
      <c r="D226" s="217" t="s">
        <v>155</v>
      </c>
      <c r="E226" s="218" t="s">
        <v>289</v>
      </c>
      <c r="F226" s="219" t="s">
        <v>290</v>
      </c>
      <c r="G226" s="220" t="s">
        <v>282</v>
      </c>
      <c r="H226" s="221">
        <v>58.704999999999998</v>
      </c>
      <c r="I226" s="222"/>
      <c r="J226" s="223">
        <f>ROUND(I226*H226,2)</f>
        <v>0</v>
      </c>
      <c r="K226" s="224"/>
      <c r="L226" s="44"/>
      <c r="M226" s="225" t="s">
        <v>1</v>
      </c>
      <c r="N226" s="226" t="s">
        <v>44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159</v>
      </c>
      <c r="AT226" s="229" t="s">
        <v>155</v>
      </c>
      <c r="AU226" s="229" t="s">
        <v>160</v>
      </c>
      <c r="AY226" s="17" t="s">
        <v>153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160</v>
      </c>
      <c r="BK226" s="230">
        <f>ROUND(I226*H226,2)</f>
        <v>0</v>
      </c>
      <c r="BL226" s="17" t="s">
        <v>159</v>
      </c>
      <c r="BM226" s="229" t="s">
        <v>291</v>
      </c>
    </row>
    <row r="227" s="13" customFormat="1">
      <c r="A227" s="13"/>
      <c r="B227" s="231"/>
      <c r="C227" s="232"/>
      <c r="D227" s="233" t="s">
        <v>162</v>
      </c>
      <c r="E227" s="232"/>
      <c r="F227" s="235" t="s">
        <v>292</v>
      </c>
      <c r="G227" s="232"/>
      <c r="H227" s="236">
        <v>58.704999999999998</v>
      </c>
      <c r="I227" s="237"/>
      <c r="J227" s="232"/>
      <c r="K227" s="232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162</v>
      </c>
      <c r="AU227" s="242" t="s">
        <v>160</v>
      </c>
      <c r="AV227" s="13" t="s">
        <v>160</v>
      </c>
      <c r="AW227" s="13" t="s">
        <v>4</v>
      </c>
      <c r="AX227" s="13" t="s">
        <v>86</v>
      </c>
      <c r="AY227" s="242" t="s">
        <v>153</v>
      </c>
    </row>
    <row r="228" s="2" customFormat="1" ht="33" customHeight="1">
      <c r="A228" s="38"/>
      <c r="B228" s="39"/>
      <c r="C228" s="217" t="s">
        <v>293</v>
      </c>
      <c r="D228" s="217" t="s">
        <v>155</v>
      </c>
      <c r="E228" s="218" t="s">
        <v>294</v>
      </c>
      <c r="F228" s="219" t="s">
        <v>295</v>
      </c>
      <c r="G228" s="220" t="s">
        <v>282</v>
      </c>
      <c r="H228" s="221">
        <v>9.2769999999999992</v>
      </c>
      <c r="I228" s="222"/>
      <c r="J228" s="223">
        <f>ROUND(I228*H228,2)</f>
        <v>0</v>
      </c>
      <c r="K228" s="224"/>
      <c r="L228" s="44"/>
      <c r="M228" s="225" t="s">
        <v>1</v>
      </c>
      <c r="N228" s="226" t="s">
        <v>44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159</v>
      </c>
      <c r="AT228" s="229" t="s">
        <v>155</v>
      </c>
      <c r="AU228" s="229" t="s">
        <v>160</v>
      </c>
      <c r="AY228" s="17" t="s">
        <v>153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160</v>
      </c>
      <c r="BK228" s="230">
        <f>ROUND(I228*H228,2)</f>
        <v>0</v>
      </c>
      <c r="BL228" s="17" t="s">
        <v>159</v>
      </c>
      <c r="BM228" s="229" t="s">
        <v>296</v>
      </c>
    </row>
    <row r="229" s="13" customFormat="1">
      <c r="A229" s="13"/>
      <c r="B229" s="231"/>
      <c r="C229" s="232"/>
      <c r="D229" s="233" t="s">
        <v>162</v>
      </c>
      <c r="E229" s="234" t="s">
        <v>1</v>
      </c>
      <c r="F229" s="235" t="s">
        <v>297</v>
      </c>
      <c r="G229" s="232"/>
      <c r="H229" s="236">
        <v>11.741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162</v>
      </c>
      <c r="AU229" s="242" t="s">
        <v>160</v>
      </c>
      <c r="AV229" s="13" t="s">
        <v>160</v>
      </c>
      <c r="AW229" s="13" t="s">
        <v>34</v>
      </c>
      <c r="AX229" s="13" t="s">
        <v>78</v>
      </c>
      <c r="AY229" s="242" t="s">
        <v>153</v>
      </c>
    </row>
    <row r="230" s="13" customFormat="1">
      <c r="A230" s="13"/>
      <c r="B230" s="231"/>
      <c r="C230" s="232"/>
      <c r="D230" s="233" t="s">
        <v>162</v>
      </c>
      <c r="E230" s="234" t="s">
        <v>1</v>
      </c>
      <c r="F230" s="235" t="s">
        <v>298</v>
      </c>
      <c r="G230" s="232"/>
      <c r="H230" s="236">
        <v>-2.464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162</v>
      </c>
      <c r="AU230" s="242" t="s">
        <v>160</v>
      </c>
      <c r="AV230" s="13" t="s">
        <v>160</v>
      </c>
      <c r="AW230" s="13" t="s">
        <v>34</v>
      </c>
      <c r="AX230" s="13" t="s">
        <v>78</v>
      </c>
      <c r="AY230" s="242" t="s">
        <v>153</v>
      </c>
    </row>
    <row r="231" s="14" customFormat="1">
      <c r="A231" s="14"/>
      <c r="B231" s="243"/>
      <c r="C231" s="244"/>
      <c r="D231" s="233" t="s">
        <v>162</v>
      </c>
      <c r="E231" s="245" t="s">
        <v>1</v>
      </c>
      <c r="F231" s="246" t="s">
        <v>165</v>
      </c>
      <c r="G231" s="244"/>
      <c r="H231" s="247">
        <v>9.2769999999999992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162</v>
      </c>
      <c r="AU231" s="253" t="s">
        <v>160</v>
      </c>
      <c r="AV231" s="14" t="s">
        <v>159</v>
      </c>
      <c r="AW231" s="14" t="s">
        <v>34</v>
      </c>
      <c r="AX231" s="14" t="s">
        <v>86</v>
      </c>
      <c r="AY231" s="253" t="s">
        <v>153</v>
      </c>
    </row>
    <row r="232" s="2" customFormat="1" ht="33" customHeight="1">
      <c r="A232" s="38"/>
      <c r="B232" s="39"/>
      <c r="C232" s="217" t="s">
        <v>299</v>
      </c>
      <c r="D232" s="217" t="s">
        <v>155</v>
      </c>
      <c r="E232" s="218" t="s">
        <v>300</v>
      </c>
      <c r="F232" s="219" t="s">
        <v>301</v>
      </c>
      <c r="G232" s="220" t="s">
        <v>282</v>
      </c>
      <c r="H232" s="221">
        <v>2.464</v>
      </c>
      <c r="I232" s="222"/>
      <c r="J232" s="223">
        <f>ROUND(I232*H232,2)</f>
        <v>0</v>
      </c>
      <c r="K232" s="224"/>
      <c r="L232" s="44"/>
      <c r="M232" s="225" t="s">
        <v>1</v>
      </c>
      <c r="N232" s="226" t="s">
        <v>44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159</v>
      </c>
      <c r="AT232" s="229" t="s">
        <v>155</v>
      </c>
      <c r="AU232" s="229" t="s">
        <v>160</v>
      </c>
      <c r="AY232" s="17" t="s">
        <v>153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160</v>
      </c>
      <c r="BK232" s="230">
        <f>ROUND(I232*H232,2)</f>
        <v>0</v>
      </c>
      <c r="BL232" s="17" t="s">
        <v>159</v>
      </c>
      <c r="BM232" s="229" t="s">
        <v>302</v>
      </c>
    </row>
    <row r="233" s="13" customFormat="1">
      <c r="A233" s="13"/>
      <c r="B233" s="231"/>
      <c r="C233" s="232"/>
      <c r="D233" s="233" t="s">
        <v>162</v>
      </c>
      <c r="E233" s="234" t="s">
        <v>1</v>
      </c>
      <c r="F233" s="235" t="s">
        <v>303</v>
      </c>
      <c r="G233" s="232"/>
      <c r="H233" s="236">
        <v>0.73899999999999999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162</v>
      </c>
      <c r="AU233" s="242" t="s">
        <v>160</v>
      </c>
      <c r="AV233" s="13" t="s">
        <v>160</v>
      </c>
      <c r="AW233" s="13" t="s">
        <v>34</v>
      </c>
      <c r="AX233" s="13" t="s">
        <v>78</v>
      </c>
      <c r="AY233" s="242" t="s">
        <v>153</v>
      </c>
    </row>
    <row r="234" s="13" customFormat="1">
      <c r="A234" s="13"/>
      <c r="B234" s="231"/>
      <c r="C234" s="232"/>
      <c r="D234" s="233" t="s">
        <v>162</v>
      </c>
      <c r="E234" s="234" t="s">
        <v>1</v>
      </c>
      <c r="F234" s="235" t="s">
        <v>304</v>
      </c>
      <c r="G234" s="232"/>
      <c r="H234" s="236">
        <v>0.57299999999999995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162</v>
      </c>
      <c r="AU234" s="242" t="s">
        <v>160</v>
      </c>
      <c r="AV234" s="13" t="s">
        <v>160</v>
      </c>
      <c r="AW234" s="13" t="s">
        <v>34</v>
      </c>
      <c r="AX234" s="13" t="s">
        <v>78</v>
      </c>
      <c r="AY234" s="242" t="s">
        <v>153</v>
      </c>
    </row>
    <row r="235" s="13" customFormat="1">
      <c r="A235" s="13"/>
      <c r="B235" s="231"/>
      <c r="C235" s="232"/>
      <c r="D235" s="233" t="s">
        <v>162</v>
      </c>
      <c r="E235" s="234" t="s">
        <v>1</v>
      </c>
      <c r="F235" s="235" t="s">
        <v>305</v>
      </c>
      <c r="G235" s="232"/>
      <c r="H235" s="236">
        <v>0.35599999999999998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162</v>
      </c>
      <c r="AU235" s="242" t="s">
        <v>160</v>
      </c>
      <c r="AV235" s="13" t="s">
        <v>160</v>
      </c>
      <c r="AW235" s="13" t="s">
        <v>34</v>
      </c>
      <c r="AX235" s="13" t="s">
        <v>78</v>
      </c>
      <c r="AY235" s="242" t="s">
        <v>153</v>
      </c>
    </row>
    <row r="236" s="13" customFormat="1">
      <c r="A236" s="13"/>
      <c r="B236" s="231"/>
      <c r="C236" s="232"/>
      <c r="D236" s="233" t="s">
        <v>162</v>
      </c>
      <c r="E236" s="234" t="s">
        <v>1</v>
      </c>
      <c r="F236" s="235" t="s">
        <v>306</v>
      </c>
      <c r="G236" s="232"/>
      <c r="H236" s="236">
        <v>0.79600000000000004</v>
      </c>
      <c r="I236" s="237"/>
      <c r="J236" s="232"/>
      <c r="K236" s="232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162</v>
      </c>
      <c r="AU236" s="242" t="s">
        <v>160</v>
      </c>
      <c r="AV236" s="13" t="s">
        <v>160</v>
      </c>
      <c r="AW236" s="13" t="s">
        <v>34</v>
      </c>
      <c r="AX236" s="13" t="s">
        <v>78</v>
      </c>
      <c r="AY236" s="242" t="s">
        <v>153</v>
      </c>
    </row>
    <row r="237" s="14" customFormat="1">
      <c r="A237" s="14"/>
      <c r="B237" s="243"/>
      <c r="C237" s="244"/>
      <c r="D237" s="233" t="s">
        <v>162</v>
      </c>
      <c r="E237" s="245" t="s">
        <v>1</v>
      </c>
      <c r="F237" s="246" t="s">
        <v>165</v>
      </c>
      <c r="G237" s="244"/>
      <c r="H237" s="247">
        <v>2.4639999999999995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162</v>
      </c>
      <c r="AU237" s="253" t="s">
        <v>160</v>
      </c>
      <c r="AV237" s="14" t="s">
        <v>159</v>
      </c>
      <c r="AW237" s="14" t="s">
        <v>34</v>
      </c>
      <c r="AX237" s="14" t="s">
        <v>86</v>
      </c>
      <c r="AY237" s="253" t="s">
        <v>153</v>
      </c>
    </row>
    <row r="238" s="12" customFormat="1" ht="22.8" customHeight="1">
      <c r="A238" s="12"/>
      <c r="B238" s="202"/>
      <c r="C238" s="203"/>
      <c r="D238" s="204" t="s">
        <v>77</v>
      </c>
      <c r="E238" s="215" t="s">
        <v>307</v>
      </c>
      <c r="F238" s="215" t="s">
        <v>308</v>
      </c>
      <c r="G238" s="203"/>
      <c r="H238" s="203"/>
      <c r="I238" s="206"/>
      <c r="J238" s="216">
        <f>BK238</f>
        <v>0</v>
      </c>
      <c r="K238" s="203"/>
      <c r="L238" s="207"/>
      <c r="M238" s="208"/>
      <c r="N238" s="209"/>
      <c r="O238" s="209"/>
      <c r="P238" s="210">
        <f>P239</f>
        <v>0</v>
      </c>
      <c r="Q238" s="209"/>
      <c r="R238" s="210">
        <f>R239</f>
        <v>0</v>
      </c>
      <c r="S238" s="209"/>
      <c r="T238" s="211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2" t="s">
        <v>86</v>
      </c>
      <c r="AT238" s="213" t="s">
        <v>77</v>
      </c>
      <c r="AU238" s="213" t="s">
        <v>86</v>
      </c>
      <c r="AY238" s="212" t="s">
        <v>153</v>
      </c>
      <c r="BK238" s="214">
        <f>BK239</f>
        <v>0</v>
      </c>
    </row>
    <row r="239" s="2" customFormat="1" ht="16.5" customHeight="1">
      <c r="A239" s="38"/>
      <c r="B239" s="39"/>
      <c r="C239" s="217" t="s">
        <v>309</v>
      </c>
      <c r="D239" s="217" t="s">
        <v>155</v>
      </c>
      <c r="E239" s="218" t="s">
        <v>310</v>
      </c>
      <c r="F239" s="219" t="s">
        <v>311</v>
      </c>
      <c r="G239" s="220" t="s">
        <v>282</v>
      </c>
      <c r="H239" s="221">
        <v>10.394</v>
      </c>
      <c r="I239" s="222"/>
      <c r="J239" s="223">
        <f>ROUND(I239*H239,2)</f>
        <v>0</v>
      </c>
      <c r="K239" s="224"/>
      <c r="L239" s="44"/>
      <c r="M239" s="225" t="s">
        <v>1</v>
      </c>
      <c r="N239" s="226" t="s">
        <v>44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159</v>
      </c>
      <c r="AT239" s="229" t="s">
        <v>155</v>
      </c>
      <c r="AU239" s="229" t="s">
        <v>160</v>
      </c>
      <c r="AY239" s="17" t="s">
        <v>153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160</v>
      </c>
      <c r="BK239" s="230">
        <f>ROUND(I239*H239,2)</f>
        <v>0</v>
      </c>
      <c r="BL239" s="17" t="s">
        <v>159</v>
      </c>
      <c r="BM239" s="229" t="s">
        <v>312</v>
      </c>
    </row>
    <row r="240" s="12" customFormat="1" ht="25.92" customHeight="1">
      <c r="A240" s="12"/>
      <c r="B240" s="202"/>
      <c r="C240" s="203"/>
      <c r="D240" s="204" t="s">
        <v>77</v>
      </c>
      <c r="E240" s="205" t="s">
        <v>313</v>
      </c>
      <c r="F240" s="205" t="s">
        <v>314</v>
      </c>
      <c r="G240" s="203"/>
      <c r="H240" s="203"/>
      <c r="I240" s="206"/>
      <c r="J240" s="189">
        <f>BK240</f>
        <v>0</v>
      </c>
      <c r="K240" s="203"/>
      <c r="L240" s="207"/>
      <c r="M240" s="208"/>
      <c r="N240" s="209"/>
      <c r="O240" s="209"/>
      <c r="P240" s="210">
        <f>P241+P261+P272+P287+P312+P327+P334+P351+P359+P364+P405+P430+P435+P474+P492+P501</f>
        <v>0</v>
      </c>
      <c r="Q240" s="209"/>
      <c r="R240" s="210">
        <f>R241+R261+R272+R287+R312+R327+R334+R351+R359+R364+R405+R430+R435+R474+R492+R501</f>
        <v>1.5241920199999999</v>
      </c>
      <c r="S240" s="209"/>
      <c r="T240" s="211">
        <f>T241+T261+T272+T287+T312+T327+T334+T351+T359+T364+T405+T430+T435+T474+T492+T501</f>
        <v>7.4670115999999993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2" t="s">
        <v>160</v>
      </c>
      <c r="AT240" s="213" t="s">
        <v>77</v>
      </c>
      <c r="AU240" s="213" t="s">
        <v>78</v>
      </c>
      <c r="AY240" s="212" t="s">
        <v>153</v>
      </c>
      <c r="BK240" s="214">
        <f>BK241+BK261+BK272+BK287+BK312+BK327+BK334+BK351+BK359+BK364+BK405+BK430+BK435+BK474+BK492+BK501</f>
        <v>0</v>
      </c>
    </row>
    <row r="241" s="12" customFormat="1" ht="22.8" customHeight="1">
      <c r="A241" s="12"/>
      <c r="B241" s="202"/>
      <c r="C241" s="203"/>
      <c r="D241" s="204" t="s">
        <v>77</v>
      </c>
      <c r="E241" s="215" t="s">
        <v>315</v>
      </c>
      <c r="F241" s="215" t="s">
        <v>316</v>
      </c>
      <c r="G241" s="203"/>
      <c r="H241" s="203"/>
      <c r="I241" s="206"/>
      <c r="J241" s="216">
        <f>BK241</f>
        <v>0</v>
      </c>
      <c r="K241" s="203"/>
      <c r="L241" s="207"/>
      <c r="M241" s="208"/>
      <c r="N241" s="209"/>
      <c r="O241" s="209"/>
      <c r="P241" s="210">
        <f>SUM(P242:P260)</f>
        <v>0</v>
      </c>
      <c r="Q241" s="209"/>
      <c r="R241" s="210">
        <f>SUM(R242:R260)</f>
        <v>0.0601398</v>
      </c>
      <c r="S241" s="209"/>
      <c r="T241" s="211">
        <f>SUM(T242:T260)</f>
        <v>4.4038880000000002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2" t="s">
        <v>160</v>
      </c>
      <c r="AT241" s="213" t="s">
        <v>77</v>
      </c>
      <c r="AU241" s="213" t="s">
        <v>86</v>
      </c>
      <c r="AY241" s="212" t="s">
        <v>153</v>
      </c>
      <c r="BK241" s="214">
        <f>SUM(BK242:BK260)</f>
        <v>0</v>
      </c>
    </row>
    <row r="242" s="2" customFormat="1" ht="24.15" customHeight="1">
      <c r="A242" s="38"/>
      <c r="B242" s="39"/>
      <c r="C242" s="217" t="s">
        <v>317</v>
      </c>
      <c r="D242" s="217" t="s">
        <v>155</v>
      </c>
      <c r="E242" s="218" t="s">
        <v>318</v>
      </c>
      <c r="F242" s="219" t="s">
        <v>319</v>
      </c>
      <c r="G242" s="220" t="s">
        <v>90</v>
      </c>
      <c r="H242" s="221">
        <v>31.82</v>
      </c>
      <c r="I242" s="222"/>
      <c r="J242" s="223">
        <f>ROUND(I242*H242,2)</f>
        <v>0</v>
      </c>
      <c r="K242" s="224"/>
      <c r="L242" s="44"/>
      <c r="M242" s="225" t="s">
        <v>1</v>
      </c>
      <c r="N242" s="226" t="s">
        <v>44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0.0033999999999999998</v>
      </c>
      <c r="T242" s="228">
        <f>S242*H242</f>
        <v>0.10818799999999999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228</v>
      </c>
      <c r="AT242" s="229" t="s">
        <v>155</v>
      </c>
      <c r="AU242" s="229" t="s">
        <v>160</v>
      </c>
      <c r="AY242" s="17" t="s">
        <v>153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160</v>
      </c>
      <c r="BK242" s="230">
        <f>ROUND(I242*H242,2)</f>
        <v>0</v>
      </c>
      <c r="BL242" s="17" t="s">
        <v>228</v>
      </c>
      <c r="BM242" s="229" t="s">
        <v>320</v>
      </c>
    </row>
    <row r="243" s="13" customFormat="1">
      <c r="A243" s="13"/>
      <c r="B243" s="231"/>
      <c r="C243" s="232"/>
      <c r="D243" s="233" t="s">
        <v>162</v>
      </c>
      <c r="E243" s="234" t="s">
        <v>1</v>
      </c>
      <c r="F243" s="235" t="s">
        <v>321</v>
      </c>
      <c r="G243" s="232"/>
      <c r="H243" s="236">
        <v>16.77</v>
      </c>
      <c r="I243" s="237"/>
      <c r="J243" s="232"/>
      <c r="K243" s="232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162</v>
      </c>
      <c r="AU243" s="242" t="s">
        <v>160</v>
      </c>
      <c r="AV243" s="13" t="s">
        <v>160</v>
      </c>
      <c r="AW243" s="13" t="s">
        <v>34</v>
      </c>
      <c r="AX243" s="13" t="s">
        <v>78</v>
      </c>
      <c r="AY243" s="242" t="s">
        <v>153</v>
      </c>
    </row>
    <row r="244" s="13" customFormat="1">
      <c r="A244" s="13"/>
      <c r="B244" s="231"/>
      <c r="C244" s="232"/>
      <c r="D244" s="233" t="s">
        <v>162</v>
      </c>
      <c r="E244" s="234" t="s">
        <v>1</v>
      </c>
      <c r="F244" s="235" t="s">
        <v>322</v>
      </c>
      <c r="G244" s="232"/>
      <c r="H244" s="236">
        <v>15.050000000000001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162</v>
      </c>
      <c r="AU244" s="242" t="s">
        <v>160</v>
      </c>
      <c r="AV244" s="13" t="s">
        <v>160</v>
      </c>
      <c r="AW244" s="13" t="s">
        <v>34</v>
      </c>
      <c r="AX244" s="13" t="s">
        <v>78</v>
      </c>
      <c r="AY244" s="242" t="s">
        <v>153</v>
      </c>
    </row>
    <row r="245" s="14" customFormat="1">
      <c r="A245" s="14"/>
      <c r="B245" s="243"/>
      <c r="C245" s="244"/>
      <c r="D245" s="233" t="s">
        <v>162</v>
      </c>
      <c r="E245" s="245" t="s">
        <v>1</v>
      </c>
      <c r="F245" s="246" t="s">
        <v>165</v>
      </c>
      <c r="G245" s="244"/>
      <c r="H245" s="247">
        <v>31.82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162</v>
      </c>
      <c r="AU245" s="253" t="s">
        <v>160</v>
      </c>
      <c r="AV245" s="14" t="s">
        <v>159</v>
      </c>
      <c r="AW245" s="14" t="s">
        <v>34</v>
      </c>
      <c r="AX245" s="14" t="s">
        <v>86</v>
      </c>
      <c r="AY245" s="253" t="s">
        <v>153</v>
      </c>
    </row>
    <row r="246" s="2" customFormat="1" ht="24.15" customHeight="1">
      <c r="A246" s="38"/>
      <c r="B246" s="39"/>
      <c r="C246" s="217" t="s">
        <v>323</v>
      </c>
      <c r="D246" s="217" t="s">
        <v>155</v>
      </c>
      <c r="E246" s="218" t="s">
        <v>324</v>
      </c>
      <c r="F246" s="219" t="s">
        <v>325</v>
      </c>
      <c r="G246" s="220" t="s">
        <v>90</v>
      </c>
      <c r="H246" s="221">
        <v>31.82</v>
      </c>
      <c r="I246" s="222"/>
      <c r="J246" s="223">
        <f>ROUND(I246*H246,2)</f>
        <v>0</v>
      </c>
      <c r="K246" s="224"/>
      <c r="L246" s="44"/>
      <c r="M246" s="225" t="s">
        <v>1</v>
      </c>
      <c r="N246" s="226" t="s">
        <v>44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228</v>
      </c>
      <c r="AT246" s="229" t="s">
        <v>155</v>
      </c>
      <c r="AU246" s="229" t="s">
        <v>160</v>
      </c>
      <c r="AY246" s="17" t="s">
        <v>153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160</v>
      </c>
      <c r="BK246" s="230">
        <f>ROUND(I246*H246,2)</f>
        <v>0</v>
      </c>
      <c r="BL246" s="17" t="s">
        <v>228</v>
      </c>
      <c r="BM246" s="229" t="s">
        <v>326</v>
      </c>
    </row>
    <row r="247" s="13" customFormat="1">
      <c r="A247" s="13"/>
      <c r="B247" s="231"/>
      <c r="C247" s="232"/>
      <c r="D247" s="233" t="s">
        <v>162</v>
      </c>
      <c r="E247" s="234" t="s">
        <v>1</v>
      </c>
      <c r="F247" s="235" t="s">
        <v>321</v>
      </c>
      <c r="G247" s="232"/>
      <c r="H247" s="236">
        <v>16.77</v>
      </c>
      <c r="I247" s="237"/>
      <c r="J247" s="232"/>
      <c r="K247" s="232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162</v>
      </c>
      <c r="AU247" s="242" t="s">
        <v>160</v>
      </c>
      <c r="AV247" s="13" t="s">
        <v>160</v>
      </c>
      <c r="AW247" s="13" t="s">
        <v>34</v>
      </c>
      <c r="AX247" s="13" t="s">
        <v>78</v>
      </c>
      <c r="AY247" s="242" t="s">
        <v>153</v>
      </c>
    </row>
    <row r="248" s="13" customFormat="1">
      <c r="A248" s="13"/>
      <c r="B248" s="231"/>
      <c r="C248" s="232"/>
      <c r="D248" s="233" t="s">
        <v>162</v>
      </c>
      <c r="E248" s="234" t="s">
        <v>1</v>
      </c>
      <c r="F248" s="235" t="s">
        <v>322</v>
      </c>
      <c r="G248" s="232"/>
      <c r="H248" s="236">
        <v>15.050000000000001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162</v>
      </c>
      <c r="AU248" s="242" t="s">
        <v>160</v>
      </c>
      <c r="AV248" s="13" t="s">
        <v>160</v>
      </c>
      <c r="AW248" s="13" t="s">
        <v>34</v>
      </c>
      <c r="AX248" s="13" t="s">
        <v>78</v>
      </c>
      <c r="AY248" s="242" t="s">
        <v>153</v>
      </c>
    </row>
    <row r="249" s="14" customFormat="1">
      <c r="A249" s="14"/>
      <c r="B249" s="243"/>
      <c r="C249" s="244"/>
      <c r="D249" s="233" t="s">
        <v>162</v>
      </c>
      <c r="E249" s="245" t="s">
        <v>1</v>
      </c>
      <c r="F249" s="246" t="s">
        <v>165</v>
      </c>
      <c r="G249" s="244"/>
      <c r="H249" s="247">
        <v>31.82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162</v>
      </c>
      <c r="AU249" s="253" t="s">
        <v>160</v>
      </c>
      <c r="AV249" s="14" t="s">
        <v>159</v>
      </c>
      <c r="AW249" s="14" t="s">
        <v>34</v>
      </c>
      <c r="AX249" s="14" t="s">
        <v>86</v>
      </c>
      <c r="AY249" s="253" t="s">
        <v>153</v>
      </c>
    </row>
    <row r="250" s="2" customFormat="1" ht="66.75" customHeight="1">
      <c r="A250" s="38"/>
      <c r="B250" s="39"/>
      <c r="C250" s="264" t="s">
        <v>327</v>
      </c>
      <c r="D250" s="264" t="s">
        <v>328</v>
      </c>
      <c r="E250" s="265" t="s">
        <v>329</v>
      </c>
      <c r="F250" s="266" t="s">
        <v>330</v>
      </c>
      <c r="G250" s="267" t="s">
        <v>90</v>
      </c>
      <c r="H250" s="268">
        <v>33.411000000000001</v>
      </c>
      <c r="I250" s="269"/>
      <c r="J250" s="270">
        <f>ROUND(I250*H250,2)</f>
        <v>0</v>
      </c>
      <c r="K250" s="271"/>
      <c r="L250" s="272"/>
      <c r="M250" s="273" t="s">
        <v>1</v>
      </c>
      <c r="N250" s="274" t="s">
        <v>44</v>
      </c>
      <c r="O250" s="91"/>
      <c r="P250" s="227">
        <f>O250*H250</f>
        <v>0</v>
      </c>
      <c r="Q250" s="227">
        <v>0.0018</v>
      </c>
      <c r="R250" s="227">
        <f>Q250*H250</f>
        <v>0.0601398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327</v>
      </c>
      <c r="AT250" s="229" t="s">
        <v>328</v>
      </c>
      <c r="AU250" s="229" t="s">
        <v>160</v>
      </c>
      <c r="AY250" s="17" t="s">
        <v>153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160</v>
      </c>
      <c r="BK250" s="230">
        <f>ROUND(I250*H250,2)</f>
        <v>0</v>
      </c>
      <c r="BL250" s="17" t="s">
        <v>228</v>
      </c>
      <c r="BM250" s="229" t="s">
        <v>331</v>
      </c>
    </row>
    <row r="251" s="13" customFormat="1">
      <c r="A251" s="13"/>
      <c r="B251" s="231"/>
      <c r="C251" s="232"/>
      <c r="D251" s="233" t="s">
        <v>162</v>
      </c>
      <c r="E251" s="234" t="s">
        <v>1</v>
      </c>
      <c r="F251" s="235" t="s">
        <v>321</v>
      </c>
      <c r="G251" s="232"/>
      <c r="H251" s="236">
        <v>16.77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162</v>
      </c>
      <c r="AU251" s="242" t="s">
        <v>160</v>
      </c>
      <c r="AV251" s="13" t="s">
        <v>160</v>
      </c>
      <c r="AW251" s="13" t="s">
        <v>34</v>
      </c>
      <c r="AX251" s="13" t="s">
        <v>78</v>
      </c>
      <c r="AY251" s="242" t="s">
        <v>153</v>
      </c>
    </row>
    <row r="252" s="13" customFormat="1">
      <c r="A252" s="13"/>
      <c r="B252" s="231"/>
      <c r="C252" s="232"/>
      <c r="D252" s="233" t="s">
        <v>162</v>
      </c>
      <c r="E252" s="234" t="s">
        <v>1</v>
      </c>
      <c r="F252" s="235" t="s">
        <v>322</v>
      </c>
      <c r="G252" s="232"/>
      <c r="H252" s="236">
        <v>15.050000000000001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162</v>
      </c>
      <c r="AU252" s="242" t="s">
        <v>160</v>
      </c>
      <c r="AV252" s="13" t="s">
        <v>160</v>
      </c>
      <c r="AW252" s="13" t="s">
        <v>34</v>
      </c>
      <c r="AX252" s="13" t="s">
        <v>78</v>
      </c>
      <c r="AY252" s="242" t="s">
        <v>153</v>
      </c>
    </row>
    <row r="253" s="14" customFormat="1">
      <c r="A253" s="14"/>
      <c r="B253" s="243"/>
      <c r="C253" s="244"/>
      <c r="D253" s="233" t="s">
        <v>162</v>
      </c>
      <c r="E253" s="245" t="s">
        <v>1</v>
      </c>
      <c r="F253" s="246" t="s">
        <v>165</v>
      </c>
      <c r="G253" s="244"/>
      <c r="H253" s="247">
        <v>31.82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162</v>
      </c>
      <c r="AU253" s="253" t="s">
        <v>160</v>
      </c>
      <c r="AV253" s="14" t="s">
        <v>159</v>
      </c>
      <c r="AW253" s="14" t="s">
        <v>34</v>
      </c>
      <c r="AX253" s="14" t="s">
        <v>86</v>
      </c>
      <c r="AY253" s="253" t="s">
        <v>153</v>
      </c>
    </row>
    <row r="254" s="13" customFormat="1">
      <c r="A254" s="13"/>
      <c r="B254" s="231"/>
      <c r="C254" s="232"/>
      <c r="D254" s="233" t="s">
        <v>162</v>
      </c>
      <c r="E254" s="232"/>
      <c r="F254" s="235" t="s">
        <v>332</v>
      </c>
      <c r="G254" s="232"/>
      <c r="H254" s="236">
        <v>33.411000000000001</v>
      </c>
      <c r="I254" s="237"/>
      <c r="J254" s="232"/>
      <c r="K254" s="232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162</v>
      </c>
      <c r="AU254" s="242" t="s">
        <v>160</v>
      </c>
      <c r="AV254" s="13" t="s">
        <v>160</v>
      </c>
      <c r="AW254" s="13" t="s">
        <v>4</v>
      </c>
      <c r="AX254" s="13" t="s">
        <v>86</v>
      </c>
      <c r="AY254" s="242" t="s">
        <v>153</v>
      </c>
    </row>
    <row r="255" s="2" customFormat="1" ht="24.15" customHeight="1">
      <c r="A255" s="38"/>
      <c r="B255" s="39"/>
      <c r="C255" s="217" t="s">
        <v>333</v>
      </c>
      <c r="D255" s="217" t="s">
        <v>155</v>
      </c>
      <c r="E255" s="218" t="s">
        <v>334</v>
      </c>
      <c r="F255" s="219" t="s">
        <v>335</v>
      </c>
      <c r="G255" s="220" t="s">
        <v>90</v>
      </c>
      <c r="H255" s="221">
        <v>31.82</v>
      </c>
      <c r="I255" s="222"/>
      <c r="J255" s="223">
        <f>ROUND(I255*H255,2)</f>
        <v>0</v>
      </c>
      <c r="K255" s="224"/>
      <c r="L255" s="44"/>
      <c r="M255" s="225" t="s">
        <v>1</v>
      </c>
      <c r="N255" s="226" t="s">
        <v>44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0.13500000000000001</v>
      </c>
      <c r="T255" s="228">
        <f>S255*H255</f>
        <v>4.2957000000000001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228</v>
      </c>
      <c r="AT255" s="229" t="s">
        <v>155</v>
      </c>
      <c r="AU255" s="229" t="s">
        <v>160</v>
      </c>
      <c r="AY255" s="17" t="s">
        <v>153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160</v>
      </c>
      <c r="BK255" s="230">
        <f>ROUND(I255*H255,2)</f>
        <v>0</v>
      </c>
      <c r="BL255" s="17" t="s">
        <v>228</v>
      </c>
      <c r="BM255" s="229" t="s">
        <v>336</v>
      </c>
    </row>
    <row r="256" s="13" customFormat="1">
      <c r="A256" s="13"/>
      <c r="B256" s="231"/>
      <c r="C256" s="232"/>
      <c r="D256" s="233" t="s">
        <v>162</v>
      </c>
      <c r="E256" s="234" t="s">
        <v>1</v>
      </c>
      <c r="F256" s="235" t="s">
        <v>321</v>
      </c>
      <c r="G256" s="232"/>
      <c r="H256" s="236">
        <v>16.77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162</v>
      </c>
      <c r="AU256" s="242" t="s">
        <v>160</v>
      </c>
      <c r="AV256" s="13" t="s">
        <v>160</v>
      </c>
      <c r="AW256" s="13" t="s">
        <v>34</v>
      </c>
      <c r="AX256" s="13" t="s">
        <v>78</v>
      </c>
      <c r="AY256" s="242" t="s">
        <v>153</v>
      </c>
    </row>
    <row r="257" s="13" customFormat="1">
      <c r="A257" s="13"/>
      <c r="B257" s="231"/>
      <c r="C257" s="232"/>
      <c r="D257" s="233" t="s">
        <v>162</v>
      </c>
      <c r="E257" s="234" t="s">
        <v>1</v>
      </c>
      <c r="F257" s="235" t="s">
        <v>322</v>
      </c>
      <c r="G257" s="232"/>
      <c r="H257" s="236">
        <v>15.050000000000001</v>
      </c>
      <c r="I257" s="237"/>
      <c r="J257" s="232"/>
      <c r="K257" s="232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162</v>
      </c>
      <c r="AU257" s="242" t="s">
        <v>160</v>
      </c>
      <c r="AV257" s="13" t="s">
        <v>160</v>
      </c>
      <c r="AW257" s="13" t="s">
        <v>34</v>
      </c>
      <c r="AX257" s="13" t="s">
        <v>78</v>
      </c>
      <c r="AY257" s="242" t="s">
        <v>153</v>
      </c>
    </row>
    <row r="258" s="14" customFormat="1">
      <c r="A258" s="14"/>
      <c r="B258" s="243"/>
      <c r="C258" s="244"/>
      <c r="D258" s="233" t="s">
        <v>162</v>
      </c>
      <c r="E258" s="245" t="s">
        <v>1</v>
      </c>
      <c r="F258" s="246" t="s">
        <v>165</v>
      </c>
      <c r="G258" s="244"/>
      <c r="H258" s="247">
        <v>31.82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162</v>
      </c>
      <c r="AU258" s="253" t="s">
        <v>160</v>
      </c>
      <c r="AV258" s="14" t="s">
        <v>159</v>
      </c>
      <c r="AW258" s="14" t="s">
        <v>34</v>
      </c>
      <c r="AX258" s="14" t="s">
        <v>86</v>
      </c>
      <c r="AY258" s="253" t="s">
        <v>153</v>
      </c>
    </row>
    <row r="259" s="2" customFormat="1" ht="24.15" customHeight="1">
      <c r="A259" s="38"/>
      <c r="B259" s="39"/>
      <c r="C259" s="217" t="s">
        <v>337</v>
      </c>
      <c r="D259" s="217" t="s">
        <v>155</v>
      </c>
      <c r="E259" s="218" t="s">
        <v>338</v>
      </c>
      <c r="F259" s="219" t="s">
        <v>339</v>
      </c>
      <c r="G259" s="220" t="s">
        <v>282</v>
      </c>
      <c r="H259" s="221">
        <v>0.059999999999999998</v>
      </c>
      <c r="I259" s="222"/>
      <c r="J259" s="223">
        <f>ROUND(I259*H259,2)</f>
        <v>0</v>
      </c>
      <c r="K259" s="224"/>
      <c r="L259" s="44"/>
      <c r="M259" s="225" t="s">
        <v>1</v>
      </c>
      <c r="N259" s="226" t="s">
        <v>44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228</v>
      </c>
      <c r="AT259" s="229" t="s">
        <v>155</v>
      </c>
      <c r="AU259" s="229" t="s">
        <v>160</v>
      </c>
      <c r="AY259" s="17" t="s">
        <v>153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160</v>
      </c>
      <c r="BK259" s="230">
        <f>ROUND(I259*H259,2)</f>
        <v>0</v>
      </c>
      <c r="BL259" s="17" t="s">
        <v>228</v>
      </c>
      <c r="BM259" s="229" t="s">
        <v>340</v>
      </c>
    </row>
    <row r="260" s="2" customFormat="1" ht="24.15" customHeight="1">
      <c r="A260" s="38"/>
      <c r="B260" s="39"/>
      <c r="C260" s="217" t="s">
        <v>341</v>
      </c>
      <c r="D260" s="217" t="s">
        <v>155</v>
      </c>
      <c r="E260" s="218" t="s">
        <v>342</v>
      </c>
      <c r="F260" s="219" t="s">
        <v>343</v>
      </c>
      <c r="G260" s="220" t="s">
        <v>282</v>
      </c>
      <c r="H260" s="221">
        <v>0.059999999999999998</v>
      </c>
      <c r="I260" s="222"/>
      <c r="J260" s="223">
        <f>ROUND(I260*H260,2)</f>
        <v>0</v>
      </c>
      <c r="K260" s="224"/>
      <c r="L260" s="44"/>
      <c r="M260" s="225" t="s">
        <v>1</v>
      </c>
      <c r="N260" s="226" t="s">
        <v>44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228</v>
      </c>
      <c r="AT260" s="229" t="s">
        <v>155</v>
      </c>
      <c r="AU260" s="229" t="s">
        <v>160</v>
      </c>
      <c r="AY260" s="17" t="s">
        <v>153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160</v>
      </c>
      <c r="BK260" s="230">
        <f>ROUND(I260*H260,2)</f>
        <v>0</v>
      </c>
      <c r="BL260" s="17" t="s">
        <v>228</v>
      </c>
      <c r="BM260" s="229" t="s">
        <v>344</v>
      </c>
    </row>
    <row r="261" s="12" customFormat="1" ht="22.8" customHeight="1">
      <c r="A261" s="12"/>
      <c r="B261" s="202"/>
      <c r="C261" s="203"/>
      <c r="D261" s="204" t="s">
        <v>77</v>
      </c>
      <c r="E261" s="215" t="s">
        <v>345</v>
      </c>
      <c r="F261" s="215" t="s">
        <v>346</v>
      </c>
      <c r="G261" s="203"/>
      <c r="H261" s="203"/>
      <c r="I261" s="206"/>
      <c r="J261" s="216">
        <f>BK261</f>
        <v>0</v>
      </c>
      <c r="K261" s="203"/>
      <c r="L261" s="207"/>
      <c r="M261" s="208"/>
      <c r="N261" s="209"/>
      <c r="O261" s="209"/>
      <c r="P261" s="210">
        <f>SUM(P262:P271)</f>
        <v>0</v>
      </c>
      <c r="Q261" s="209"/>
      <c r="R261" s="210">
        <f>SUM(R262:R271)</f>
        <v>0.028469999999999999</v>
      </c>
      <c r="S261" s="209"/>
      <c r="T261" s="211">
        <f>SUM(T262:T271)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2" t="s">
        <v>160</v>
      </c>
      <c r="AT261" s="213" t="s">
        <v>77</v>
      </c>
      <c r="AU261" s="213" t="s">
        <v>86</v>
      </c>
      <c r="AY261" s="212" t="s">
        <v>153</v>
      </c>
      <c r="BK261" s="214">
        <f>SUM(BK262:BK271)</f>
        <v>0</v>
      </c>
    </row>
    <row r="262" s="2" customFormat="1" ht="16.5" customHeight="1">
      <c r="A262" s="38"/>
      <c r="B262" s="39"/>
      <c r="C262" s="217" t="s">
        <v>347</v>
      </c>
      <c r="D262" s="217" t="s">
        <v>155</v>
      </c>
      <c r="E262" s="218" t="s">
        <v>348</v>
      </c>
      <c r="F262" s="219" t="s">
        <v>349</v>
      </c>
      <c r="G262" s="220" t="s">
        <v>350</v>
      </c>
      <c r="H262" s="221">
        <v>1</v>
      </c>
      <c r="I262" s="222"/>
      <c r="J262" s="223">
        <f>ROUND(I262*H262,2)</f>
        <v>0</v>
      </c>
      <c r="K262" s="224"/>
      <c r="L262" s="44"/>
      <c r="M262" s="225" t="s">
        <v>1</v>
      </c>
      <c r="N262" s="226" t="s">
        <v>44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228</v>
      </c>
      <c r="AT262" s="229" t="s">
        <v>155</v>
      </c>
      <c r="AU262" s="229" t="s">
        <v>160</v>
      </c>
      <c r="AY262" s="17" t="s">
        <v>153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160</v>
      </c>
      <c r="BK262" s="230">
        <f>ROUND(I262*H262,2)</f>
        <v>0</v>
      </c>
      <c r="BL262" s="17" t="s">
        <v>228</v>
      </c>
      <c r="BM262" s="229" t="s">
        <v>351</v>
      </c>
    </row>
    <row r="263" s="13" customFormat="1">
      <c r="A263" s="13"/>
      <c r="B263" s="231"/>
      <c r="C263" s="232"/>
      <c r="D263" s="233" t="s">
        <v>162</v>
      </c>
      <c r="E263" s="234" t="s">
        <v>1</v>
      </c>
      <c r="F263" s="235" t="s">
        <v>86</v>
      </c>
      <c r="G263" s="232"/>
      <c r="H263" s="236">
        <v>1</v>
      </c>
      <c r="I263" s="237"/>
      <c r="J263" s="232"/>
      <c r="K263" s="232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162</v>
      </c>
      <c r="AU263" s="242" t="s">
        <v>160</v>
      </c>
      <c r="AV263" s="13" t="s">
        <v>160</v>
      </c>
      <c r="AW263" s="13" t="s">
        <v>34</v>
      </c>
      <c r="AX263" s="13" t="s">
        <v>86</v>
      </c>
      <c r="AY263" s="242" t="s">
        <v>153</v>
      </c>
    </row>
    <row r="264" s="2" customFormat="1" ht="16.5" customHeight="1">
      <c r="A264" s="38"/>
      <c r="B264" s="39"/>
      <c r="C264" s="217" t="s">
        <v>352</v>
      </c>
      <c r="D264" s="217" t="s">
        <v>155</v>
      </c>
      <c r="E264" s="218" t="s">
        <v>353</v>
      </c>
      <c r="F264" s="219" t="s">
        <v>354</v>
      </c>
      <c r="G264" s="220" t="s">
        <v>231</v>
      </c>
      <c r="H264" s="221">
        <v>1</v>
      </c>
      <c r="I264" s="222"/>
      <c r="J264" s="223">
        <f>ROUND(I264*H264,2)</f>
        <v>0</v>
      </c>
      <c r="K264" s="224"/>
      <c r="L264" s="44"/>
      <c r="M264" s="225" t="s">
        <v>1</v>
      </c>
      <c r="N264" s="226" t="s">
        <v>44</v>
      </c>
      <c r="O264" s="91"/>
      <c r="P264" s="227">
        <f>O264*H264</f>
        <v>0</v>
      </c>
      <c r="Q264" s="227">
        <v>0.0069699999999999996</v>
      </c>
      <c r="R264" s="227">
        <f>Q264*H264</f>
        <v>0.0069699999999999996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228</v>
      </c>
      <c r="AT264" s="229" t="s">
        <v>155</v>
      </c>
      <c r="AU264" s="229" t="s">
        <v>160</v>
      </c>
      <c r="AY264" s="17" t="s">
        <v>153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160</v>
      </c>
      <c r="BK264" s="230">
        <f>ROUND(I264*H264,2)</f>
        <v>0</v>
      </c>
      <c r="BL264" s="17" t="s">
        <v>228</v>
      </c>
      <c r="BM264" s="229" t="s">
        <v>355</v>
      </c>
    </row>
    <row r="265" s="15" customFormat="1">
      <c r="A265" s="15"/>
      <c r="B265" s="254"/>
      <c r="C265" s="255"/>
      <c r="D265" s="233" t="s">
        <v>162</v>
      </c>
      <c r="E265" s="256" t="s">
        <v>1</v>
      </c>
      <c r="F265" s="257" t="s">
        <v>356</v>
      </c>
      <c r="G265" s="255"/>
      <c r="H265" s="256" t="s">
        <v>1</v>
      </c>
      <c r="I265" s="258"/>
      <c r="J265" s="255"/>
      <c r="K265" s="255"/>
      <c r="L265" s="259"/>
      <c r="M265" s="260"/>
      <c r="N265" s="261"/>
      <c r="O265" s="261"/>
      <c r="P265" s="261"/>
      <c r="Q265" s="261"/>
      <c r="R265" s="261"/>
      <c r="S265" s="261"/>
      <c r="T265" s="262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3" t="s">
        <v>162</v>
      </c>
      <c r="AU265" s="263" t="s">
        <v>160</v>
      </c>
      <c r="AV265" s="15" t="s">
        <v>86</v>
      </c>
      <c r="AW265" s="15" t="s">
        <v>34</v>
      </c>
      <c r="AX265" s="15" t="s">
        <v>78</v>
      </c>
      <c r="AY265" s="263" t="s">
        <v>153</v>
      </c>
    </row>
    <row r="266" s="13" customFormat="1">
      <c r="A266" s="13"/>
      <c r="B266" s="231"/>
      <c r="C266" s="232"/>
      <c r="D266" s="233" t="s">
        <v>162</v>
      </c>
      <c r="E266" s="234" t="s">
        <v>1</v>
      </c>
      <c r="F266" s="235" t="s">
        <v>357</v>
      </c>
      <c r="G266" s="232"/>
      <c r="H266" s="236">
        <v>1</v>
      </c>
      <c r="I266" s="237"/>
      <c r="J266" s="232"/>
      <c r="K266" s="232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162</v>
      </c>
      <c r="AU266" s="242" t="s">
        <v>160</v>
      </c>
      <c r="AV266" s="13" t="s">
        <v>160</v>
      </c>
      <c r="AW266" s="13" t="s">
        <v>34</v>
      </c>
      <c r="AX266" s="13" t="s">
        <v>78</v>
      </c>
      <c r="AY266" s="242" t="s">
        <v>153</v>
      </c>
    </row>
    <row r="267" s="14" customFormat="1">
      <c r="A267" s="14"/>
      <c r="B267" s="243"/>
      <c r="C267" s="244"/>
      <c r="D267" s="233" t="s">
        <v>162</v>
      </c>
      <c r="E267" s="245" t="s">
        <v>1</v>
      </c>
      <c r="F267" s="246" t="s">
        <v>165</v>
      </c>
      <c r="G267" s="244"/>
      <c r="H267" s="247">
        <v>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162</v>
      </c>
      <c r="AU267" s="253" t="s">
        <v>160</v>
      </c>
      <c r="AV267" s="14" t="s">
        <v>159</v>
      </c>
      <c r="AW267" s="14" t="s">
        <v>34</v>
      </c>
      <c r="AX267" s="14" t="s">
        <v>86</v>
      </c>
      <c r="AY267" s="253" t="s">
        <v>153</v>
      </c>
    </row>
    <row r="268" s="2" customFormat="1" ht="16.5" customHeight="1">
      <c r="A268" s="38"/>
      <c r="B268" s="39"/>
      <c r="C268" s="217" t="s">
        <v>358</v>
      </c>
      <c r="D268" s="217" t="s">
        <v>155</v>
      </c>
      <c r="E268" s="218" t="s">
        <v>359</v>
      </c>
      <c r="F268" s="219" t="s">
        <v>360</v>
      </c>
      <c r="G268" s="220" t="s">
        <v>231</v>
      </c>
      <c r="H268" s="221">
        <v>10</v>
      </c>
      <c r="I268" s="222"/>
      <c r="J268" s="223">
        <f>ROUND(I268*H268,2)</f>
        <v>0</v>
      </c>
      <c r="K268" s="224"/>
      <c r="L268" s="44"/>
      <c r="M268" s="225" t="s">
        <v>1</v>
      </c>
      <c r="N268" s="226" t="s">
        <v>44</v>
      </c>
      <c r="O268" s="91"/>
      <c r="P268" s="227">
        <f>O268*H268</f>
        <v>0</v>
      </c>
      <c r="Q268" s="227">
        <v>0.00215</v>
      </c>
      <c r="R268" s="227">
        <f>Q268*H268</f>
        <v>0.021499999999999998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228</v>
      </c>
      <c r="AT268" s="229" t="s">
        <v>155</v>
      </c>
      <c r="AU268" s="229" t="s">
        <v>160</v>
      </c>
      <c r="AY268" s="17" t="s">
        <v>153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160</v>
      </c>
      <c r="BK268" s="230">
        <f>ROUND(I268*H268,2)</f>
        <v>0</v>
      </c>
      <c r="BL268" s="17" t="s">
        <v>228</v>
      </c>
      <c r="BM268" s="229" t="s">
        <v>361</v>
      </c>
    </row>
    <row r="269" s="13" customFormat="1">
      <c r="A269" s="13"/>
      <c r="B269" s="231"/>
      <c r="C269" s="232"/>
      <c r="D269" s="233" t="s">
        <v>162</v>
      </c>
      <c r="E269" s="234" t="s">
        <v>1</v>
      </c>
      <c r="F269" s="235" t="s">
        <v>362</v>
      </c>
      <c r="G269" s="232"/>
      <c r="H269" s="236">
        <v>10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162</v>
      </c>
      <c r="AU269" s="242" t="s">
        <v>160</v>
      </c>
      <c r="AV269" s="13" t="s">
        <v>160</v>
      </c>
      <c r="AW269" s="13" t="s">
        <v>34</v>
      </c>
      <c r="AX269" s="13" t="s">
        <v>86</v>
      </c>
      <c r="AY269" s="242" t="s">
        <v>153</v>
      </c>
    </row>
    <row r="270" s="2" customFormat="1" ht="24.15" customHeight="1">
      <c r="A270" s="38"/>
      <c r="B270" s="39"/>
      <c r="C270" s="217" t="s">
        <v>363</v>
      </c>
      <c r="D270" s="217" t="s">
        <v>155</v>
      </c>
      <c r="E270" s="218" t="s">
        <v>364</v>
      </c>
      <c r="F270" s="219" t="s">
        <v>365</v>
      </c>
      <c r="G270" s="220" t="s">
        <v>282</v>
      </c>
      <c r="H270" s="221">
        <v>0.028000000000000001</v>
      </c>
      <c r="I270" s="222"/>
      <c r="J270" s="223">
        <f>ROUND(I270*H270,2)</f>
        <v>0</v>
      </c>
      <c r="K270" s="224"/>
      <c r="L270" s="44"/>
      <c r="M270" s="225" t="s">
        <v>1</v>
      </c>
      <c r="N270" s="226" t="s">
        <v>44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228</v>
      </c>
      <c r="AT270" s="229" t="s">
        <v>155</v>
      </c>
      <c r="AU270" s="229" t="s">
        <v>160</v>
      </c>
      <c r="AY270" s="17" t="s">
        <v>153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160</v>
      </c>
      <c r="BK270" s="230">
        <f>ROUND(I270*H270,2)</f>
        <v>0</v>
      </c>
      <c r="BL270" s="17" t="s">
        <v>228</v>
      </c>
      <c r="BM270" s="229" t="s">
        <v>366</v>
      </c>
    </row>
    <row r="271" s="2" customFormat="1" ht="24.15" customHeight="1">
      <c r="A271" s="38"/>
      <c r="B271" s="39"/>
      <c r="C271" s="217" t="s">
        <v>367</v>
      </c>
      <c r="D271" s="217" t="s">
        <v>155</v>
      </c>
      <c r="E271" s="218" t="s">
        <v>368</v>
      </c>
      <c r="F271" s="219" t="s">
        <v>369</v>
      </c>
      <c r="G271" s="220" t="s">
        <v>282</v>
      </c>
      <c r="H271" s="221">
        <v>0.028000000000000001</v>
      </c>
      <c r="I271" s="222"/>
      <c r="J271" s="223">
        <f>ROUND(I271*H271,2)</f>
        <v>0</v>
      </c>
      <c r="K271" s="224"/>
      <c r="L271" s="44"/>
      <c r="M271" s="225" t="s">
        <v>1</v>
      </c>
      <c r="N271" s="226" t="s">
        <v>44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228</v>
      </c>
      <c r="AT271" s="229" t="s">
        <v>155</v>
      </c>
      <c r="AU271" s="229" t="s">
        <v>160</v>
      </c>
      <c r="AY271" s="17" t="s">
        <v>153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160</v>
      </c>
      <c r="BK271" s="230">
        <f>ROUND(I271*H271,2)</f>
        <v>0</v>
      </c>
      <c r="BL271" s="17" t="s">
        <v>228</v>
      </c>
      <c r="BM271" s="229" t="s">
        <v>370</v>
      </c>
    </row>
    <row r="272" s="12" customFormat="1" ht="22.8" customHeight="1">
      <c r="A272" s="12"/>
      <c r="B272" s="202"/>
      <c r="C272" s="203"/>
      <c r="D272" s="204" t="s">
        <v>77</v>
      </c>
      <c r="E272" s="215" t="s">
        <v>371</v>
      </c>
      <c r="F272" s="215" t="s">
        <v>372</v>
      </c>
      <c r="G272" s="203"/>
      <c r="H272" s="203"/>
      <c r="I272" s="206"/>
      <c r="J272" s="216">
        <f>BK272</f>
        <v>0</v>
      </c>
      <c r="K272" s="203"/>
      <c r="L272" s="207"/>
      <c r="M272" s="208"/>
      <c r="N272" s="209"/>
      <c r="O272" s="209"/>
      <c r="P272" s="210">
        <f>SUM(P273:P286)</f>
        <v>0</v>
      </c>
      <c r="Q272" s="209"/>
      <c r="R272" s="210">
        <f>SUM(R273:R286)</f>
        <v>0.024160000000000001</v>
      </c>
      <c r="S272" s="209"/>
      <c r="T272" s="211">
        <f>SUM(T273:T286)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2" t="s">
        <v>160</v>
      </c>
      <c r="AT272" s="213" t="s">
        <v>77</v>
      </c>
      <c r="AU272" s="213" t="s">
        <v>86</v>
      </c>
      <c r="AY272" s="212" t="s">
        <v>153</v>
      </c>
      <c r="BK272" s="214">
        <f>SUM(BK273:BK286)</f>
        <v>0</v>
      </c>
    </row>
    <row r="273" s="2" customFormat="1" ht="16.5" customHeight="1">
      <c r="A273" s="38"/>
      <c r="B273" s="39"/>
      <c r="C273" s="217" t="s">
        <v>373</v>
      </c>
      <c r="D273" s="217" t="s">
        <v>155</v>
      </c>
      <c r="E273" s="218" t="s">
        <v>374</v>
      </c>
      <c r="F273" s="219" t="s">
        <v>375</v>
      </c>
      <c r="G273" s="220" t="s">
        <v>350</v>
      </c>
      <c r="H273" s="221">
        <v>1</v>
      </c>
      <c r="I273" s="222"/>
      <c r="J273" s="223">
        <f>ROUND(I273*H273,2)</f>
        <v>0</v>
      </c>
      <c r="K273" s="224"/>
      <c r="L273" s="44"/>
      <c r="M273" s="225" t="s">
        <v>1</v>
      </c>
      <c r="N273" s="226" t="s">
        <v>44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228</v>
      </c>
      <c r="AT273" s="229" t="s">
        <v>155</v>
      </c>
      <c r="AU273" s="229" t="s">
        <v>160</v>
      </c>
      <c r="AY273" s="17" t="s">
        <v>153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160</v>
      </c>
      <c r="BK273" s="230">
        <f>ROUND(I273*H273,2)</f>
        <v>0</v>
      </c>
      <c r="BL273" s="17" t="s">
        <v>228</v>
      </c>
      <c r="BM273" s="229" t="s">
        <v>376</v>
      </c>
    </row>
    <row r="274" s="13" customFormat="1">
      <c r="A274" s="13"/>
      <c r="B274" s="231"/>
      <c r="C274" s="232"/>
      <c r="D274" s="233" t="s">
        <v>162</v>
      </c>
      <c r="E274" s="234" t="s">
        <v>1</v>
      </c>
      <c r="F274" s="235" t="s">
        <v>86</v>
      </c>
      <c r="G274" s="232"/>
      <c r="H274" s="236">
        <v>1</v>
      </c>
      <c r="I274" s="237"/>
      <c r="J274" s="232"/>
      <c r="K274" s="232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162</v>
      </c>
      <c r="AU274" s="242" t="s">
        <v>160</v>
      </c>
      <c r="AV274" s="13" t="s">
        <v>160</v>
      </c>
      <c r="AW274" s="13" t="s">
        <v>34</v>
      </c>
      <c r="AX274" s="13" t="s">
        <v>86</v>
      </c>
      <c r="AY274" s="242" t="s">
        <v>153</v>
      </c>
    </row>
    <row r="275" s="2" customFormat="1" ht="24.15" customHeight="1">
      <c r="A275" s="38"/>
      <c r="B275" s="39"/>
      <c r="C275" s="217" t="s">
        <v>377</v>
      </c>
      <c r="D275" s="217" t="s">
        <v>155</v>
      </c>
      <c r="E275" s="218" t="s">
        <v>378</v>
      </c>
      <c r="F275" s="219" t="s">
        <v>379</v>
      </c>
      <c r="G275" s="220" t="s">
        <v>231</v>
      </c>
      <c r="H275" s="221">
        <v>20</v>
      </c>
      <c r="I275" s="222"/>
      <c r="J275" s="223">
        <f>ROUND(I275*H275,2)</f>
        <v>0</v>
      </c>
      <c r="K275" s="224"/>
      <c r="L275" s="44"/>
      <c r="M275" s="225" t="s">
        <v>1</v>
      </c>
      <c r="N275" s="226" t="s">
        <v>44</v>
      </c>
      <c r="O275" s="91"/>
      <c r="P275" s="227">
        <f>O275*H275</f>
        <v>0</v>
      </c>
      <c r="Q275" s="227">
        <v>0.00084999999999999995</v>
      </c>
      <c r="R275" s="227">
        <f>Q275*H275</f>
        <v>0.016999999999999998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228</v>
      </c>
      <c r="AT275" s="229" t="s">
        <v>155</v>
      </c>
      <c r="AU275" s="229" t="s">
        <v>160</v>
      </c>
      <c r="AY275" s="17" t="s">
        <v>153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160</v>
      </c>
      <c r="BK275" s="230">
        <f>ROUND(I275*H275,2)</f>
        <v>0</v>
      </c>
      <c r="BL275" s="17" t="s">
        <v>228</v>
      </c>
      <c r="BM275" s="229" t="s">
        <v>380</v>
      </c>
    </row>
    <row r="276" s="13" customFormat="1">
      <c r="A276" s="13"/>
      <c r="B276" s="231"/>
      <c r="C276" s="232"/>
      <c r="D276" s="233" t="s">
        <v>162</v>
      </c>
      <c r="E276" s="234" t="s">
        <v>1</v>
      </c>
      <c r="F276" s="235" t="s">
        <v>381</v>
      </c>
      <c r="G276" s="232"/>
      <c r="H276" s="236">
        <v>20</v>
      </c>
      <c r="I276" s="237"/>
      <c r="J276" s="232"/>
      <c r="K276" s="232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162</v>
      </c>
      <c r="AU276" s="242" t="s">
        <v>160</v>
      </c>
      <c r="AV276" s="13" t="s">
        <v>160</v>
      </c>
      <c r="AW276" s="13" t="s">
        <v>34</v>
      </c>
      <c r="AX276" s="13" t="s">
        <v>86</v>
      </c>
      <c r="AY276" s="242" t="s">
        <v>153</v>
      </c>
    </row>
    <row r="277" s="2" customFormat="1" ht="24.15" customHeight="1">
      <c r="A277" s="38"/>
      <c r="B277" s="39"/>
      <c r="C277" s="217" t="s">
        <v>382</v>
      </c>
      <c r="D277" s="217" t="s">
        <v>155</v>
      </c>
      <c r="E277" s="218" t="s">
        <v>383</v>
      </c>
      <c r="F277" s="219" t="s">
        <v>384</v>
      </c>
      <c r="G277" s="220" t="s">
        <v>231</v>
      </c>
      <c r="H277" s="221">
        <v>20</v>
      </c>
      <c r="I277" s="222"/>
      <c r="J277" s="223">
        <f>ROUND(I277*H277,2)</f>
        <v>0</v>
      </c>
      <c r="K277" s="224"/>
      <c r="L277" s="44"/>
      <c r="M277" s="225" t="s">
        <v>1</v>
      </c>
      <c r="N277" s="226" t="s">
        <v>44</v>
      </c>
      <c r="O277" s="91"/>
      <c r="P277" s="227">
        <f>O277*H277</f>
        <v>0</v>
      </c>
      <c r="Q277" s="227">
        <v>0.00012999999999999999</v>
      </c>
      <c r="R277" s="227">
        <f>Q277*H277</f>
        <v>0.0025999999999999999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228</v>
      </c>
      <c r="AT277" s="229" t="s">
        <v>155</v>
      </c>
      <c r="AU277" s="229" t="s">
        <v>160</v>
      </c>
      <c r="AY277" s="17" t="s">
        <v>153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160</v>
      </c>
      <c r="BK277" s="230">
        <f>ROUND(I277*H277,2)</f>
        <v>0</v>
      </c>
      <c r="BL277" s="17" t="s">
        <v>228</v>
      </c>
      <c r="BM277" s="229" t="s">
        <v>385</v>
      </c>
    </row>
    <row r="278" s="13" customFormat="1">
      <c r="A278" s="13"/>
      <c r="B278" s="231"/>
      <c r="C278" s="232"/>
      <c r="D278" s="233" t="s">
        <v>162</v>
      </c>
      <c r="E278" s="234" t="s">
        <v>1</v>
      </c>
      <c r="F278" s="235" t="s">
        <v>386</v>
      </c>
      <c r="G278" s="232"/>
      <c r="H278" s="236">
        <v>20</v>
      </c>
      <c r="I278" s="237"/>
      <c r="J278" s="232"/>
      <c r="K278" s="232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162</v>
      </c>
      <c r="AU278" s="242" t="s">
        <v>160</v>
      </c>
      <c r="AV278" s="13" t="s">
        <v>160</v>
      </c>
      <c r="AW278" s="13" t="s">
        <v>34</v>
      </c>
      <c r="AX278" s="13" t="s">
        <v>86</v>
      </c>
      <c r="AY278" s="242" t="s">
        <v>153</v>
      </c>
    </row>
    <row r="279" s="2" customFormat="1" ht="16.5" customHeight="1">
      <c r="A279" s="38"/>
      <c r="B279" s="39"/>
      <c r="C279" s="217" t="s">
        <v>387</v>
      </c>
      <c r="D279" s="217" t="s">
        <v>155</v>
      </c>
      <c r="E279" s="218" t="s">
        <v>388</v>
      </c>
      <c r="F279" s="219" t="s">
        <v>389</v>
      </c>
      <c r="G279" s="220" t="s">
        <v>390</v>
      </c>
      <c r="H279" s="221">
        <v>6</v>
      </c>
      <c r="I279" s="222"/>
      <c r="J279" s="223">
        <f>ROUND(I279*H279,2)</f>
        <v>0</v>
      </c>
      <c r="K279" s="224"/>
      <c r="L279" s="44"/>
      <c r="M279" s="225" t="s">
        <v>1</v>
      </c>
      <c r="N279" s="226" t="s">
        <v>44</v>
      </c>
      <c r="O279" s="91"/>
      <c r="P279" s="227">
        <f>O279*H279</f>
        <v>0</v>
      </c>
      <c r="Q279" s="227">
        <v>0.00076000000000000004</v>
      </c>
      <c r="R279" s="227">
        <f>Q279*H279</f>
        <v>0.0045599999999999998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228</v>
      </c>
      <c r="AT279" s="229" t="s">
        <v>155</v>
      </c>
      <c r="AU279" s="229" t="s">
        <v>160</v>
      </c>
      <c r="AY279" s="17" t="s">
        <v>153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160</v>
      </c>
      <c r="BK279" s="230">
        <f>ROUND(I279*H279,2)</f>
        <v>0</v>
      </c>
      <c r="BL279" s="17" t="s">
        <v>228</v>
      </c>
      <c r="BM279" s="229" t="s">
        <v>391</v>
      </c>
    </row>
    <row r="280" s="13" customFormat="1">
      <c r="A280" s="13"/>
      <c r="B280" s="231"/>
      <c r="C280" s="232"/>
      <c r="D280" s="233" t="s">
        <v>162</v>
      </c>
      <c r="E280" s="234" t="s">
        <v>1</v>
      </c>
      <c r="F280" s="235" t="s">
        <v>392</v>
      </c>
      <c r="G280" s="232"/>
      <c r="H280" s="236">
        <v>2</v>
      </c>
      <c r="I280" s="237"/>
      <c r="J280" s="232"/>
      <c r="K280" s="232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162</v>
      </c>
      <c r="AU280" s="242" t="s">
        <v>160</v>
      </c>
      <c r="AV280" s="13" t="s">
        <v>160</v>
      </c>
      <c r="AW280" s="13" t="s">
        <v>34</v>
      </c>
      <c r="AX280" s="13" t="s">
        <v>78</v>
      </c>
      <c r="AY280" s="242" t="s">
        <v>153</v>
      </c>
    </row>
    <row r="281" s="13" customFormat="1">
      <c r="A281" s="13"/>
      <c r="B281" s="231"/>
      <c r="C281" s="232"/>
      <c r="D281" s="233" t="s">
        <v>162</v>
      </c>
      <c r="E281" s="234" t="s">
        <v>1</v>
      </c>
      <c r="F281" s="235" t="s">
        <v>393</v>
      </c>
      <c r="G281" s="232"/>
      <c r="H281" s="236">
        <v>2</v>
      </c>
      <c r="I281" s="237"/>
      <c r="J281" s="232"/>
      <c r="K281" s="232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162</v>
      </c>
      <c r="AU281" s="242" t="s">
        <v>160</v>
      </c>
      <c r="AV281" s="13" t="s">
        <v>160</v>
      </c>
      <c r="AW281" s="13" t="s">
        <v>34</v>
      </c>
      <c r="AX281" s="13" t="s">
        <v>78</v>
      </c>
      <c r="AY281" s="242" t="s">
        <v>153</v>
      </c>
    </row>
    <row r="282" s="13" customFormat="1">
      <c r="A282" s="13"/>
      <c r="B282" s="231"/>
      <c r="C282" s="232"/>
      <c r="D282" s="233" t="s">
        <v>162</v>
      </c>
      <c r="E282" s="234" t="s">
        <v>1</v>
      </c>
      <c r="F282" s="235" t="s">
        <v>394</v>
      </c>
      <c r="G282" s="232"/>
      <c r="H282" s="236">
        <v>1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162</v>
      </c>
      <c r="AU282" s="242" t="s">
        <v>160</v>
      </c>
      <c r="AV282" s="13" t="s">
        <v>160</v>
      </c>
      <c r="AW282" s="13" t="s">
        <v>34</v>
      </c>
      <c r="AX282" s="13" t="s">
        <v>78</v>
      </c>
      <c r="AY282" s="242" t="s">
        <v>153</v>
      </c>
    </row>
    <row r="283" s="13" customFormat="1">
      <c r="A283" s="13"/>
      <c r="B283" s="231"/>
      <c r="C283" s="232"/>
      <c r="D283" s="233" t="s">
        <v>162</v>
      </c>
      <c r="E283" s="234" t="s">
        <v>1</v>
      </c>
      <c r="F283" s="235" t="s">
        <v>395</v>
      </c>
      <c r="G283" s="232"/>
      <c r="H283" s="236">
        <v>1</v>
      </c>
      <c r="I283" s="237"/>
      <c r="J283" s="232"/>
      <c r="K283" s="232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162</v>
      </c>
      <c r="AU283" s="242" t="s">
        <v>160</v>
      </c>
      <c r="AV283" s="13" t="s">
        <v>160</v>
      </c>
      <c r="AW283" s="13" t="s">
        <v>34</v>
      </c>
      <c r="AX283" s="13" t="s">
        <v>78</v>
      </c>
      <c r="AY283" s="242" t="s">
        <v>153</v>
      </c>
    </row>
    <row r="284" s="14" customFormat="1">
      <c r="A284" s="14"/>
      <c r="B284" s="243"/>
      <c r="C284" s="244"/>
      <c r="D284" s="233" t="s">
        <v>162</v>
      </c>
      <c r="E284" s="245" t="s">
        <v>1</v>
      </c>
      <c r="F284" s="246" t="s">
        <v>165</v>
      </c>
      <c r="G284" s="244"/>
      <c r="H284" s="247">
        <v>6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162</v>
      </c>
      <c r="AU284" s="253" t="s">
        <v>160</v>
      </c>
      <c r="AV284" s="14" t="s">
        <v>159</v>
      </c>
      <c r="AW284" s="14" t="s">
        <v>34</v>
      </c>
      <c r="AX284" s="14" t="s">
        <v>86</v>
      </c>
      <c r="AY284" s="253" t="s">
        <v>153</v>
      </c>
    </row>
    <row r="285" s="2" customFormat="1" ht="24.15" customHeight="1">
      <c r="A285" s="38"/>
      <c r="B285" s="39"/>
      <c r="C285" s="217" t="s">
        <v>396</v>
      </c>
      <c r="D285" s="217" t="s">
        <v>155</v>
      </c>
      <c r="E285" s="218" t="s">
        <v>397</v>
      </c>
      <c r="F285" s="219" t="s">
        <v>398</v>
      </c>
      <c r="G285" s="220" t="s">
        <v>282</v>
      </c>
      <c r="H285" s="221">
        <v>0.024</v>
      </c>
      <c r="I285" s="222"/>
      <c r="J285" s="223">
        <f>ROUND(I285*H285,2)</f>
        <v>0</v>
      </c>
      <c r="K285" s="224"/>
      <c r="L285" s="44"/>
      <c r="M285" s="225" t="s">
        <v>1</v>
      </c>
      <c r="N285" s="226" t="s">
        <v>44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228</v>
      </c>
      <c r="AT285" s="229" t="s">
        <v>155</v>
      </c>
      <c r="AU285" s="229" t="s">
        <v>160</v>
      </c>
      <c r="AY285" s="17" t="s">
        <v>153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160</v>
      </c>
      <c r="BK285" s="230">
        <f>ROUND(I285*H285,2)</f>
        <v>0</v>
      </c>
      <c r="BL285" s="17" t="s">
        <v>228</v>
      </c>
      <c r="BM285" s="229" t="s">
        <v>399</v>
      </c>
    </row>
    <row r="286" s="2" customFormat="1" ht="24.15" customHeight="1">
      <c r="A286" s="38"/>
      <c r="B286" s="39"/>
      <c r="C286" s="217" t="s">
        <v>400</v>
      </c>
      <c r="D286" s="217" t="s">
        <v>155</v>
      </c>
      <c r="E286" s="218" t="s">
        <v>401</v>
      </c>
      <c r="F286" s="219" t="s">
        <v>402</v>
      </c>
      <c r="G286" s="220" t="s">
        <v>282</v>
      </c>
      <c r="H286" s="221">
        <v>0.024</v>
      </c>
      <c r="I286" s="222"/>
      <c r="J286" s="223">
        <f>ROUND(I286*H286,2)</f>
        <v>0</v>
      </c>
      <c r="K286" s="224"/>
      <c r="L286" s="44"/>
      <c r="M286" s="225" t="s">
        <v>1</v>
      </c>
      <c r="N286" s="226" t="s">
        <v>44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228</v>
      </c>
      <c r="AT286" s="229" t="s">
        <v>155</v>
      </c>
      <c r="AU286" s="229" t="s">
        <v>160</v>
      </c>
      <c r="AY286" s="17" t="s">
        <v>153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160</v>
      </c>
      <c r="BK286" s="230">
        <f>ROUND(I286*H286,2)</f>
        <v>0</v>
      </c>
      <c r="BL286" s="17" t="s">
        <v>228</v>
      </c>
      <c r="BM286" s="229" t="s">
        <v>403</v>
      </c>
    </row>
    <row r="287" s="12" customFormat="1" ht="22.8" customHeight="1">
      <c r="A287" s="12"/>
      <c r="B287" s="202"/>
      <c r="C287" s="203"/>
      <c r="D287" s="204" t="s">
        <v>77</v>
      </c>
      <c r="E287" s="215" t="s">
        <v>404</v>
      </c>
      <c r="F287" s="215" t="s">
        <v>405</v>
      </c>
      <c r="G287" s="203"/>
      <c r="H287" s="203"/>
      <c r="I287" s="206"/>
      <c r="J287" s="216">
        <f>BK287</f>
        <v>0</v>
      </c>
      <c r="K287" s="203"/>
      <c r="L287" s="207"/>
      <c r="M287" s="208"/>
      <c r="N287" s="209"/>
      <c r="O287" s="209"/>
      <c r="P287" s="210">
        <f>SUM(P288:P311)</f>
        <v>0</v>
      </c>
      <c r="Q287" s="209"/>
      <c r="R287" s="210">
        <f>SUM(R288:R311)</f>
        <v>0.070539999999999992</v>
      </c>
      <c r="S287" s="209"/>
      <c r="T287" s="211">
        <f>SUM(T288:T311)</f>
        <v>0.056910000000000002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2" t="s">
        <v>160</v>
      </c>
      <c r="AT287" s="213" t="s">
        <v>77</v>
      </c>
      <c r="AU287" s="213" t="s">
        <v>86</v>
      </c>
      <c r="AY287" s="212" t="s">
        <v>153</v>
      </c>
      <c r="BK287" s="214">
        <f>SUM(BK288:BK311)</f>
        <v>0</v>
      </c>
    </row>
    <row r="288" s="2" customFormat="1" ht="16.5" customHeight="1">
      <c r="A288" s="38"/>
      <c r="B288" s="39"/>
      <c r="C288" s="217" t="s">
        <v>406</v>
      </c>
      <c r="D288" s="217" t="s">
        <v>155</v>
      </c>
      <c r="E288" s="218" t="s">
        <v>407</v>
      </c>
      <c r="F288" s="219" t="s">
        <v>408</v>
      </c>
      <c r="G288" s="220" t="s">
        <v>409</v>
      </c>
      <c r="H288" s="221">
        <v>1</v>
      </c>
      <c r="I288" s="222"/>
      <c r="J288" s="223">
        <f>ROUND(I288*H288,2)</f>
        <v>0</v>
      </c>
      <c r="K288" s="224"/>
      <c r="L288" s="44"/>
      <c r="M288" s="225" t="s">
        <v>1</v>
      </c>
      <c r="N288" s="226" t="s">
        <v>44</v>
      </c>
      <c r="O288" s="91"/>
      <c r="P288" s="227">
        <f>O288*H288</f>
        <v>0</v>
      </c>
      <c r="Q288" s="227">
        <v>0</v>
      </c>
      <c r="R288" s="227">
        <f>Q288*H288</f>
        <v>0</v>
      </c>
      <c r="S288" s="227">
        <v>0.01933</v>
      </c>
      <c r="T288" s="228">
        <f>S288*H288</f>
        <v>0.01933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228</v>
      </c>
      <c r="AT288" s="229" t="s">
        <v>155</v>
      </c>
      <c r="AU288" s="229" t="s">
        <v>160</v>
      </c>
      <c r="AY288" s="17" t="s">
        <v>153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160</v>
      </c>
      <c r="BK288" s="230">
        <f>ROUND(I288*H288,2)</f>
        <v>0</v>
      </c>
      <c r="BL288" s="17" t="s">
        <v>228</v>
      </c>
      <c r="BM288" s="229" t="s">
        <v>410</v>
      </c>
    </row>
    <row r="289" s="13" customFormat="1">
      <c r="A289" s="13"/>
      <c r="B289" s="231"/>
      <c r="C289" s="232"/>
      <c r="D289" s="233" t="s">
        <v>162</v>
      </c>
      <c r="E289" s="234" t="s">
        <v>1</v>
      </c>
      <c r="F289" s="235" t="s">
        <v>86</v>
      </c>
      <c r="G289" s="232"/>
      <c r="H289" s="236">
        <v>1</v>
      </c>
      <c r="I289" s="237"/>
      <c r="J289" s="232"/>
      <c r="K289" s="232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162</v>
      </c>
      <c r="AU289" s="242" t="s">
        <v>160</v>
      </c>
      <c r="AV289" s="13" t="s">
        <v>160</v>
      </c>
      <c r="AW289" s="13" t="s">
        <v>34</v>
      </c>
      <c r="AX289" s="13" t="s">
        <v>86</v>
      </c>
      <c r="AY289" s="242" t="s">
        <v>153</v>
      </c>
    </row>
    <row r="290" s="2" customFormat="1" ht="16.5" customHeight="1">
      <c r="A290" s="38"/>
      <c r="B290" s="39"/>
      <c r="C290" s="217" t="s">
        <v>411</v>
      </c>
      <c r="D290" s="217" t="s">
        <v>155</v>
      </c>
      <c r="E290" s="218" t="s">
        <v>412</v>
      </c>
      <c r="F290" s="219" t="s">
        <v>413</v>
      </c>
      <c r="G290" s="220" t="s">
        <v>409</v>
      </c>
      <c r="H290" s="221">
        <v>1</v>
      </c>
      <c r="I290" s="222"/>
      <c r="J290" s="223">
        <f>ROUND(I290*H290,2)</f>
        <v>0</v>
      </c>
      <c r="K290" s="224"/>
      <c r="L290" s="44"/>
      <c r="M290" s="225" t="s">
        <v>1</v>
      </c>
      <c r="N290" s="226" t="s">
        <v>44</v>
      </c>
      <c r="O290" s="91"/>
      <c r="P290" s="227">
        <f>O290*H290</f>
        <v>0</v>
      </c>
      <c r="Q290" s="227">
        <v>0.031919999999999997</v>
      </c>
      <c r="R290" s="227">
        <f>Q290*H290</f>
        <v>0.031919999999999997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228</v>
      </c>
      <c r="AT290" s="229" t="s">
        <v>155</v>
      </c>
      <c r="AU290" s="229" t="s">
        <v>160</v>
      </c>
      <c r="AY290" s="17" t="s">
        <v>153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160</v>
      </c>
      <c r="BK290" s="230">
        <f>ROUND(I290*H290,2)</f>
        <v>0</v>
      </c>
      <c r="BL290" s="17" t="s">
        <v>228</v>
      </c>
      <c r="BM290" s="229" t="s">
        <v>414</v>
      </c>
    </row>
    <row r="291" s="13" customFormat="1">
      <c r="A291" s="13"/>
      <c r="B291" s="231"/>
      <c r="C291" s="232"/>
      <c r="D291" s="233" t="s">
        <v>162</v>
      </c>
      <c r="E291" s="234" t="s">
        <v>1</v>
      </c>
      <c r="F291" s="235" t="s">
        <v>86</v>
      </c>
      <c r="G291" s="232"/>
      <c r="H291" s="236">
        <v>1</v>
      </c>
      <c r="I291" s="237"/>
      <c r="J291" s="232"/>
      <c r="K291" s="232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162</v>
      </c>
      <c r="AU291" s="242" t="s">
        <v>160</v>
      </c>
      <c r="AV291" s="13" t="s">
        <v>160</v>
      </c>
      <c r="AW291" s="13" t="s">
        <v>34</v>
      </c>
      <c r="AX291" s="13" t="s">
        <v>86</v>
      </c>
      <c r="AY291" s="242" t="s">
        <v>153</v>
      </c>
    </row>
    <row r="292" s="2" customFormat="1" ht="24.15" customHeight="1">
      <c r="A292" s="38"/>
      <c r="B292" s="39"/>
      <c r="C292" s="217" t="s">
        <v>415</v>
      </c>
      <c r="D292" s="217" t="s">
        <v>155</v>
      </c>
      <c r="E292" s="218" t="s">
        <v>416</v>
      </c>
      <c r="F292" s="219" t="s">
        <v>417</v>
      </c>
      <c r="G292" s="220" t="s">
        <v>409</v>
      </c>
      <c r="H292" s="221">
        <v>1</v>
      </c>
      <c r="I292" s="222"/>
      <c r="J292" s="223">
        <f>ROUND(I292*H292,2)</f>
        <v>0</v>
      </c>
      <c r="K292" s="224"/>
      <c r="L292" s="44"/>
      <c r="M292" s="225" t="s">
        <v>1</v>
      </c>
      <c r="N292" s="226" t="s">
        <v>44</v>
      </c>
      <c r="O292" s="91"/>
      <c r="P292" s="227">
        <f>O292*H292</f>
        <v>0</v>
      </c>
      <c r="Q292" s="227">
        <v>0.015520000000000001</v>
      </c>
      <c r="R292" s="227">
        <f>Q292*H292</f>
        <v>0.015520000000000001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228</v>
      </c>
      <c r="AT292" s="229" t="s">
        <v>155</v>
      </c>
      <c r="AU292" s="229" t="s">
        <v>160</v>
      </c>
      <c r="AY292" s="17" t="s">
        <v>153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160</v>
      </c>
      <c r="BK292" s="230">
        <f>ROUND(I292*H292,2)</f>
        <v>0</v>
      </c>
      <c r="BL292" s="17" t="s">
        <v>228</v>
      </c>
      <c r="BM292" s="229" t="s">
        <v>418</v>
      </c>
    </row>
    <row r="293" s="13" customFormat="1">
      <c r="A293" s="13"/>
      <c r="B293" s="231"/>
      <c r="C293" s="232"/>
      <c r="D293" s="233" t="s">
        <v>162</v>
      </c>
      <c r="E293" s="234" t="s">
        <v>1</v>
      </c>
      <c r="F293" s="235" t="s">
        <v>86</v>
      </c>
      <c r="G293" s="232"/>
      <c r="H293" s="236">
        <v>1</v>
      </c>
      <c r="I293" s="237"/>
      <c r="J293" s="232"/>
      <c r="K293" s="232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162</v>
      </c>
      <c r="AU293" s="242" t="s">
        <v>160</v>
      </c>
      <c r="AV293" s="13" t="s">
        <v>160</v>
      </c>
      <c r="AW293" s="13" t="s">
        <v>34</v>
      </c>
      <c r="AX293" s="13" t="s">
        <v>86</v>
      </c>
      <c r="AY293" s="242" t="s">
        <v>153</v>
      </c>
    </row>
    <row r="294" s="2" customFormat="1" ht="16.5" customHeight="1">
      <c r="A294" s="38"/>
      <c r="B294" s="39"/>
      <c r="C294" s="217" t="s">
        <v>419</v>
      </c>
      <c r="D294" s="217" t="s">
        <v>155</v>
      </c>
      <c r="E294" s="218" t="s">
        <v>420</v>
      </c>
      <c r="F294" s="219" t="s">
        <v>421</v>
      </c>
      <c r="G294" s="220" t="s">
        <v>409</v>
      </c>
      <c r="H294" s="221">
        <v>1</v>
      </c>
      <c r="I294" s="222"/>
      <c r="J294" s="223">
        <f>ROUND(I294*H294,2)</f>
        <v>0</v>
      </c>
      <c r="K294" s="224"/>
      <c r="L294" s="44"/>
      <c r="M294" s="225" t="s">
        <v>1</v>
      </c>
      <c r="N294" s="226" t="s">
        <v>44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0.032899999999999999</v>
      </c>
      <c r="T294" s="228">
        <f>S294*H294</f>
        <v>0.032899999999999999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228</v>
      </c>
      <c r="AT294" s="229" t="s">
        <v>155</v>
      </c>
      <c r="AU294" s="229" t="s">
        <v>160</v>
      </c>
      <c r="AY294" s="17" t="s">
        <v>153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160</v>
      </c>
      <c r="BK294" s="230">
        <f>ROUND(I294*H294,2)</f>
        <v>0</v>
      </c>
      <c r="BL294" s="17" t="s">
        <v>228</v>
      </c>
      <c r="BM294" s="229" t="s">
        <v>422</v>
      </c>
    </row>
    <row r="295" s="13" customFormat="1">
      <c r="A295" s="13"/>
      <c r="B295" s="231"/>
      <c r="C295" s="232"/>
      <c r="D295" s="233" t="s">
        <v>162</v>
      </c>
      <c r="E295" s="234" t="s">
        <v>1</v>
      </c>
      <c r="F295" s="235" t="s">
        <v>86</v>
      </c>
      <c r="G295" s="232"/>
      <c r="H295" s="236">
        <v>1</v>
      </c>
      <c r="I295" s="237"/>
      <c r="J295" s="232"/>
      <c r="K295" s="232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162</v>
      </c>
      <c r="AU295" s="242" t="s">
        <v>160</v>
      </c>
      <c r="AV295" s="13" t="s">
        <v>160</v>
      </c>
      <c r="AW295" s="13" t="s">
        <v>34</v>
      </c>
      <c r="AX295" s="13" t="s">
        <v>86</v>
      </c>
      <c r="AY295" s="242" t="s">
        <v>153</v>
      </c>
    </row>
    <row r="296" s="2" customFormat="1" ht="24.15" customHeight="1">
      <c r="A296" s="38"/>
      <c r="B296" s="39"/>
      <c r="C296" s="217" t="s">
        <v>423</v>
      </c>
      <c r="D296" s="217" t="s">
        <v>155</v>
      </c>
      <c r="E296" s="218" t="s">
        <v>424</v>
      </c>
      <c r="F296" s="219" t="s">
        <v>425</v>
      </c>
      <c r="G296" s="220" t="s">
        <v>409</v>
      </c>
      <c r="H296" s="221">
        <v>1</v>
      </c>
      <c r="I296" s="222"/>
      <c r="J296" s="223">
        <f>ROUND(I296*H296,2)</f>
        <v>0</v>
      </c>
      <c r="K296" s="224"/>
      <c r="L296" s="44"/>
      <c r="M296" s="225" t="s">
        <v>1</v>
      </c>
      <c r="N296" s="226" t="s">
        <v>44</v>
      </c>
      <c r="O296" s="91"/>
      <c r="P296" s="227">
        <f>O296*H296</f>
        <v>0</v>
      </c>
      <c r="Q296" s="227">
        <v>0.019099999999999999</v>
      </c>
      <c r="R296" s="227">
        <f>Q296*H296</f>
        <v>0.019099999999999999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228</v>
      </c>
      <c r="AT296" s="229" t="s">
        <v>155</v>
      </c>
      <c r="AU296" s="229" t="s">
        <v>160</v>
      </c>
      <c r="AY296" s="17" t="s">
        <v>153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160</v>
      </c>
      <c r="BK296" s="230">
        <f>ROUND(I296*H296,2)</f>
        <v>0</v>
      </c>
      <c r="BL296" s="17" t="s">
        <v>228</v>
      </c>
      <c r="BM296" s="229" t="s">
        <v>426</v>
      </c>
    </row>
    <row r="297" s="13" customFormat="1">
      <c r="A297" s="13"/>
      <c r="B297" s="231"/>
      <c r="C297" s="232"/>
      <c r="D297" s="233" t="s">
        <v>162</v>
      </c>
      <c r="E297" s="234" t="s">
        <v>1</v>
      </c>
      <c r="F297" s="235" t="s">
        <v>86</v>
      </c>
      <c r="G297" s="232"/>
      <c r="H297" s="236">
        <v>1</v>
      </c>
      <c r="I297" s="237"/>
      <c r="J297" s="232"/>
      <c r="K297" s="232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162</v>
      </c>
      <c r="AU297" s="242" t="s">
        <v>160</v>
      </c>
      <c r="AV297" s="13" t="s">
        <v>160</v>
      </c>
      <c r="AW297" s="13" t="s">
        <v>34</v>
      </c>
      <c r="AX297" s="13" t="s">
        <v>86</v>
      </c>
      <c r="AY297" s="242" t="s">
        <v>153</v>
      </c>
    </row>
    <row r="298" s="2" customFormat="1" ht="16.5" customHeight="1">
      <c r="A298" s="38"/>
      <c r="B298" s="39"/>
      <c r="C298" s="217" t="s">
        <v>427</v>
      </c>
      <c r="D298" s="217" t="s">
        <v>155</v>
      </c>
      <c r="E298" s="218" t="s">
        <v>428</v>
      </c>
      <c r="F298" s="219" t="s">
        <v>429</v>
      </c>
      <c r="G298" s="220" t="s">
        <v>409</v>
      </c>
      <c r="H298" s="221">
        <v>3</v>
      </c>
      <c r="I298" s="222"/>
      <c r="J298" s="223">
        <f>ROUND(I298*H298,2)</f>
        <v>0</v>
      </c>
      <c r="K298" s="224"/>
      <c r="L298" s="44"/>
      <c r="M298" s="225" t="s">
        <v>1</v>
      </c>
      <c r="N298" s="226" t="s">
        <v>44</v>
      </c>
      <c r="O298" s="91"/>
      <c r="P298" s="227">
        <f>O298*H298</f>
        <v>0</v>
      </c>
      <c r="Q298" s="227">
        <v>0</v>
      </c>
      <c r="R298" s="227">
        <f>Q298*H298</f>
        <v>0</v>
      </c>
      <c r="S298" s="227">
        <v>0.00156</v>
      </c>
      <c r="T298" s="228">
        <f>S298*H298</f>
        <v>0.0046800000000000001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228</v>
      </c>
      <c r="AT298" s="229" t="s">
        <v>155</v>
      </c>
      <c r="AU298" s="229" t="s">
        <v>160</v>
      </c>
      <c r="AY298" s="17" t="s">
        <v>153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160</v>
      </c>
      <c r="BK298" s="230">
        <f>ROUND(I298*H298,2)</f>
        <v>0</v>
      </c>
      <c r="BL298" s="17" t="s">
        <v>228</v>
      </c>
      <c r="BM298" s="229" t="s">
        <v>430</v>
      </c>
    </row>
    <row r="299" s="13" customFormat="1">
      <c r="A299" s="13"/>
      <c r="B299" s="231"/>
      <c r="C299" s="232"/>
      <c r="D299" s="233" t="s">
        <v>162</v>
      </c>
      <c r="E299" s="234" t="s">
        <v>1</v>
      </c>
      <c r="F299" s="235" t="s">
        <v>431</v>
      </c>
      <c r="G299" s="232"/>
      <c r="H299" s="236">
        <v>2</v>
      </c>
      <c r="I299" s="237"/>
      <c r="J299" s="232"/>
      <c r="K299" s="232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162</v>
      </c>
      <c r="AU299" s="242" t="s">
        <v>160</v>
      </c>
      <c r="AV299" s="13" t="s">
        <v>160</v>
      </c>
      <c r="AW299" s="13" t="s">
        <v>34</v>
      </c>
      <c r="AX299" s="13" t="s">
        <v>78</v>
      </c>
      <c r="AY299" s="242" t="s">
        <v>153</v>
      </c>
    </row>
    <row r="300" s="13" customFormat="1">
      <c r="A300" s="13"/>
      <c r="B300" s="231"/>
      <c r="C300" s="232"/>
      <c r="D300" s="233" t="s">
        <v>162</v>
      </c>
      <c r="E300" s="234" t="s">
        <v>1</v>
      </c>
      <c r="F300" s="235" t="s">
        <v>432</v>
      </c>
      <c r="G300" s="232"/>
      <c r="H300" s="236">
        <v>1</v>
      </c>
      <c r="I300" s="237"/>
      <c r="J300" s="232"/>
      <c r="K300" s="232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162</v>
      </c>
      <c r="AU300" s="242" t="s">
        <v>160</v>
      </c>
      <c r="AV300" s="13" t="s">
        <v>160</v>
      </c>
      <c r="AW300" s="13" t="s">
        <v>34</v>
      </c>
      <c r="AX300" s="13" t="s">
        <v>78</v>
      </c>
      <c r="AY300" s="242" t="s">
        <v>153</v>
      </c>
    </row>
    <row r="301" s="14" customFormat="1">
      <c r="A301" s="14"/>
      <c r="B301" s="243"/>
      <c r="C301" s="244"/>
      <c r="D301" s="233" t="s">
        <v>162</v>
      </c>
      <c r="E301" s="245" t="s">
        <v>1</v>
      </c>
      <c r="F301" s="246" t="s">
        <v>165</v>
      </c>
      <c r="G301" s="244"/>
      <c r="H301" s="247">
        <v>3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162</v>
      </c>
      <c r="AU301" s="253" t="s">
        <v>160</v>
      </c>
      <c r="AV301" s="14" t="s">
        <v>159</v>
      </c>
      <c r="AW301" s="14" t="s">
        <v>34</v>
      </c>
      <c r="AX301" s="14" t="s">
        <v>86</v>
      </c>
      <c r="AY301" s="253" t="s">
        <v>153</v>
      </c>
    </row>
    <row r="302" s="2" customFormat="1" ht="16.5" customHeight="1">
      <c r="A302" s="38"/>
      <c r="B302" s="39"/>
      <c r="C302" s="217" t="s">
        <v>433</v>
      </c>
      <c r="D302" s="217" t="s">
        <v>155</v>
      </c>
      <c r="E302" s="218" t="s">
        <v>434</v>
      </c>
      <c r="F302" s="219" t="s">
        <v>435</v>
      </c>
      <c r="G302" s="220" t="s">
        <v>409</v>
      </c>
      <c r="H302" s="221">
        <v>1</v>
      </c>
      <c r="I302" s="222"/>
      <c r="J302" s="223">
        <f>ROUND(I302*H302,2)</f>
        <v>0</v>
      </c>
      <c r="K302" s="224"/>
      <c r="L302" s="44"/>
      <c r="M302" s="225" t="s">
        <v>1</v>
      </c>
      <c r="N302" s="226" t="s">
        <v>44</v>
      </c>
      <c r="O302" s="91"/>
      <c r="P302" s="227">
        <f>O302*H302</f>
        <v>0</v>
      </c>
      <c r="Q302" s="227">
        <v>0.0015399999999999999</v>
      </c>
      <c r="R302" s="227">
        <f>Q302*H302</f>
        <v>0.0015399999999999999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228</v>
      </c>
      <c r="AT302" s="229" t="s">
        <v>155</v>
      </c>
      <c r="AU302" s="229" t="s">
        <v>160</v>
      </c>
      <c r="AY302" s="17" t="s">
        <v>153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160</v>
      </c>
      <c r="BK302" s="230">
        <f>ROUND(I302*H302,2)</f>
        <v>0</v>
      </c>
      <c r="BL302" s="17" t="s">
        <v>228</v>
      </c>
      <c r="BM302" s="229" t="s">
        <v>436</v>
      </c>
    </row>
    <row r="303" s="13" customFormat="1">
      <c r="A303" s="13"/>
      <c r="B303" s="231"/>
      <c r="C303" s="232"/>
      <c r="D303" s="233" t="s">
        <v>162</v>
      </c>
      <c r="E303" s="234" t="s">
        <v>1</v>
      </c>
      <c r="F303" s="235" t="s">
        <v>437</v>
      </c>
      <c r="G303" s="232"/>
      <c r="H303" s="236">
        <v>1</v>
      </c>
      <c r="I303" s="237"/>
      <c r="J303" s="232"/>
      <c r="K303" s="232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162</v>
      </c>
      <c r="AU303" s="242" t="s">
        <v>160</v>
      </c>
      <c r="AV303" s="13" t="s">
        <v>160</v>
      </c>
      <c r="AW303" s="13" t="s">
        <v>34</v>
      </c>
      <c r="AX303" s="13" t="s">
        <v>86</v>
      </c>
      <c r="AY303" s="242" t="s">
        <v>153</v>
      </c>
    </row>
    <row r="304" s="2" customFormat="1" ht="24.15" customHeight="1">
      <c r="A304" s="38"/>
      <c r="B304" s="39"/>
      <c r="C304" s="217" t="s">
        <v>438</v>
      </c>
      <c r="D304" s="217" t="s">
        <v>155</v>
      </c>
      <c r="E304" s="218" t="s">
        <v>439</v>
      </c>
      <c r="F304" s="219" t="s">
        <v>440</v>
      </c>
      <c r="G304" s="220" t="s">
        <v>409</v>
      </c>
      <c r="H304" s="221">
        <v>1</v>
      </c>
      <c r="I304" s="222"/>
      <c r="J304" s="223">
        <f>ROUND(I304*H304,2)</f>
        <v>0</v>
      </c>
      <c r="K304" s="224"/>
      <c r="L304" s="44"/>
      <c r="M304" s="225" t="s">
        <v>1</v>
      </c>
      <c r="N304" s="226" t="s">
        <v>44</v>
      </c>
      <c r="O304" s="91"/>
      <c r="P304" s="227">
        <f>O304*H304</f>
        <v>0</v>
      </c>
      <c r="Q304" s="227">
        <v>0.0018400000000000001</v>
      </c>
      <c r="R304" s="227">
        <f>Q304*H304</f>
        <v>0.0018400000000000001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228</v>
      </c>
      <c r="AT304" s="229" t="s">
        <v>155</v>
      </c>
      <c r="AU304" s="229" t="s">
        <v>160</v>
      </c>
      <c r="AY304" s="17" t="s">
        <v>153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160</v>
      </c>
      <c r="BK304" s="230">
        <f>ROUND(I304*H304,2)</f>
        <v>0</v>
      </c>
      <c r="BL304" s="17" t="s">
        <v>228</v>
      </c>
      <c r="BM304" s="229" t="s">
        <v>441</v>
      </c>
    </row>
    <row r="305" s="13" customFormat="1">
      <c r="A305" s="13"/>
      <c r="B305" s="231"/>
      <c r="C305" s="232"/>
      <c r="D305" s="233" t="s">
        <v>162</v>
      </c>
      <c r="E305" s="234" t="s">
        <v>1</v>
      </c>
      <c r="F305" s="235" t="s">
        <v>437</v>
      </c>
      <c r="G305" s="232"/>
      <c r="H305" s="236">
        <v>1</v>
      </c>
      <c r="I305" s="237"/>
      <c r="J305" s="232"/>
      <c r="K305" s="232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162</v>
      </c>
      <c r="AU305" s="242" t="s">
        <v>160</v>
      </c>
      <c r="AV305" s="13" t="s">
        <v>160</v>
      </c>
      <c r="AW305" s="13" t="s">
        <v>34</v>
      </c>
      <c r="AX305" s="13" t="s">
        <v>86</v>
      </c>
      <c r="AY305" s="242" t="s">
        <v>153</v>
      </c>
    </row>
    <row r="306" s="2" customFormat="1" ht="16.5" customHeight="1">
      <c r="A306" s="38"/>
      <c r="B306" s="39"/>
      <c r="C306" s="217" t="s">
        <v>442</v>
      </c>
      <c r="D306" s="217" t="s">
        <v>155</v>
      </c>
      <c r="E306" s="218" t="s">
        <v>443</v>
      </c>
      <c r="F306" s="219" t="s">
        <v>444</v>
      </c>
      <c r="G306" s="220" t="s">
        <v>390</v>
      </c>
      <c r="H306" s="221">
        <v>1</v>
      </c>
      <c r="I306" s="222"/>
      <c r="J306" s="223">
        <f>ROUND(I306*H306,2)</f>
        <v>0</v>
      </c>
      <c r="K306" s="224"/>
      <c r="L306" s="44"/>
      <c r="M306" s="225" t="s">
        <v>1</v>
      </c>
      <c r="N306" s="226" t="s">
        <v>44</v>
      </c>
      <c r="O306" s="91"/>
      <c r="P306" s="227">
        <f>O306*H306</f>
        <v>0</v>
      </c>
      <c r="Q306" s="227">
        <v>0.00031</v>
      </c>
      <c r="R306" s="227">
        <f>Q306*H306</f>
        <v>0.00031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228</v>
      </c>
      <c r="AT306" s="229" t="s">
        <v>155</v>
      </c>
      <c r="AU306" s="229" t="s">
        <v>160</v>
      </c>
      <c r="AY306" s="17" t="s">
        <v>153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160</v>
      </c>
      <c r="BK306" s="230">
        <f>ROUND(I306*H306,2)</f>
        <v>0</v>
      </c>
      <c r="BL306" s="17" t="s">
        <v>228</v>
      </c>
      <c r="BM306" s="229" t="s">
        <v>445</v>
      </c>
    </row>
    <row r="307" s="13" customFormat="1">
      <c r="A307" s="13"/>
      <c r="B307" s="231"/>
      <c r="C307" s="232"/>
      <c r="D307" s="233" t="s">
        <v>162</v>
      </c>
      <c r="E307" s="234" t="s">
        <v>1</v>
      </c>
      <c r="F307" s="235" t="s">
        <v>86</v>
      </c>
      <c r="G307" s="232"/>
      <c r="H307" s="236">
        <v>1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162</v>
      </c>
      <c r="AU307" s="242" t="s">
        <v>160</v>
      </c>
      <c r="AV307" s="13" t="s">
        <v>160</v>
      </c>
      <c r="AW307" s="13" t="s">
        <v>34</v>
      </c>
      <c r="AX307" s="13" t="s">
        <v>86</v>
      </c>
      <c r="AY307" s="242" t="s">
        <v>153</v>
      </c>
    </row>
    <row r="308" s="2" customFormat="1" ht="16.5" customHeight="1">
      <c r="A308" s="38"/>
      <c r="B308" s="39"/>
      <c r="C308" s="217" t="s">
        <v>446</v>
      </c>
      <c r="D308" s="217" t="s">
        <v>155</v>
      </c>
      <c r="E308" s="218" t="s">
        <v>447</v>
      </c>
      <c r="F308" s="219" t="s">
        <v>448</v>
      </c>
      <c r="G308" s="220" t="s">
        <v>390</v>
      </c>
      <c r="H308" s="221">
        <v>1</v>
      </c>
      <c r="I308" s="222"/>
      <c r="J308" s="223">
        <f>ROUND(I308*H308,2)</f>
        <v>0</v>
      </c>
      <c r="K308" s="224"/>
      <c r="L308" s="44"/>
      <c r="M308" s="225" t="s">
        <v>1</v>
      </c>
      <c r="N308" s="226" t="s">
        <v>44</v>
      </c>
      <c r="O308" s="91"/>
      <c r="P308" s="227">
        <f>O308*H308</f>
        <v>0</v>
      </c>
      <c r="Q308" s="227">
        <v>0.00031</v>
      </c>
      <c r="R308" s="227">
        <f>Q308*H308</f>
        <v>0.00031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228</v>
      </c>
      <c r="AT308" s="229" t="s">
        <v>155</v>
      </c>
      <c r="AU308" s="229" t="s">
        <v>160</v>
      </c>
      <c r="AY308" s="17" t="s">
        <v>153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160</v>
      </c>
      <c r="BK308" s="230">
        <f>ROUND(I308*H308,2)</f>
        <v>0</v>
      </c>
      <c r="BL308" s="17" t="s">
        <v>228</v>
      </c>
      <c r="BM308" s="229" t="s">
        <v>449</v>
      </c>
    </row>
    <row r="309" s="13" customFormat="1">
      <c r="A309" s="13"/>
      <c r="B309" s="231"/>
      <c r="C309" s="232"/>
      <c r="D309" s="233" t="s">
        <v>162</v>
      </c>
      <c r="E309" s="234" t="s">
        <v>1</v>
      </c>
      <c r="F309" s="235" t="s">
        <v>86</v>
      </c>
      <c r="G309" s="232"/>
      <c r="H309" s="236">
        <v>1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162</v>
      </c>
      <c r="AU309" s="242" t="s">
        <v>160</v>
      </c>
      <c r="AV309" s="13" t="s">
        <v>160</v>
      </c>
      <c r="AW309" s="13" t="s">
        <v>34</v>
      </c>
      <c r="AX309" s="13" t="s">
        <v>86</v>
      </c>
      <c r="AY309" s="242" t="s">
        <v>153</v>
      </c>
    </row>
    <row r="310" s="2" customFormat="1" ht="24.15" customHeight="1">
      <c r="A310" s="38"/>
      <c r="B310" s="39"/>
      <c r="C310" s="217" t="s">
        <v>450</v>
      </c>
      <c r="D310" s="217" t="s">
        <v>155</v>
      </c>
      <c r="E310" s="218" t="s">
        <v>451</v>
      </c>
      <c r="F310" s="219" t="s">
        <v>452</v>
      </c>
      <c r="G310" s="220" t="s">
        <v>282</v>
      </c>
      <c r="H310" s="221">
        <v>0.070999999999999994</v>
      </c>
      <c r="I310" s="222"/>
      <c r="J310" s="223">
        <f>ROUND(I310*H310,2)</f>
        <v>0</v>
      </c>
      <c r="K310" s="224"/>
      <c r="L310" s="44"/>
      <c r="M310" s="225" t="s">
        <v>1</v>
      </c>
      <c r="N310" s="226" t="s">
        <v>44</v>
      </c>
      <c r="O310" s="91"/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228</v>
      </c>
      <c r="AT310" s="229" t="s">
        <v>155</v>
      </c>
      <c r="AU310" s="229" t="s">
        <v>160</v>
      </c>
      <c r="AY310" s="17" t="s">
        <v>153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160</v>
      </c>
      <c r="BK310" s="230">
        <f>ROUND(I310*H310,2)</f>
        <v>0</v>
      </c>
      <c r="BL310" s="17" t="s">
        <v>228</v>
      </c>
      <c r="BM310" s="229" t="s">
        <v>453</v>
      </c>
    </row>
    <row r="311" s="2" customFormat="1" ht="24.15" customHeight="1">
      <c r="A311" s="38"/>
      <c r="B311" s="39"/>
      <c r="C311" s="217" t="s">
        <v>454</v>
      </c>
      <c r="D311" s="217" t="s">
        <v>155</v>
      </c>
      <c r="E311" s="218" t="s">
        <v>455</v>
      </c>
      <c r="F311" s="219" t="s">
        <v>456</v>
      </c>
      <c r="G311" s="220" t="s">
        <v>282</v>
      </c>
      <c r="H311" s="221">
        <v>0.070999999999999994</v>
      </c>
      <c r="I311" s="222"/>
      <c r="J311" s="223">
        <f>ROUND(I311*H311,2)</f>
        <v>0</v>
      </c>
      <c r="K311" s="224"/>
      <c r="L311" s="44"/>
      <c r="M311" s="225" t="s">
        <v>1</v>
      </c>
      <c r="N311" s="226" t="s">
        <v>44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228</v>
      </c>
      <c r="AT311" s="229" t="s">
        <v>155</v>
      </c>
      <c r="AU311" s="229" t="s">
        <v>160</v>
      </c>
      <c r="AY311" s="17" t="s">
        <v>153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160</v>
      </c>
      <c r="BK311" s="230">
        <f>ROUND(I311*H311,2)</f>
        <v>0</v>
      </c>
      <c r="BL311" s="17" t="s">
        <v>228</v>
      </c>
      <c r="BM311" s="229" t="s">
        <v>457</v>
      </c>
    </row>
    <row r="312" s="12" customFormat="1" ht="22.8" customHeight="1">
      <c r="A312" s="12"/>
      <c r="B312" s="202"/>
      <c r="C312" s="203"/>
      <c r="D312" s="204" t="s">
        <v>77</v>
      </c>
      <c r="E312" s="215" t="s">
        <v>458</v>
      </c>
      <c r="F312" s="215" t="s">
        <v>459</v>
      </c>
      <c r="G312" s="203"/>
      <c r="H312" s="203"/>
      <c r="I312" s="206"/>
      <c r="J312" s="216">
        <f>BK312</f>
        <v>0</v>
      </c>
      <c r="K312" s="203"/>
      <c r="L312" s="207"/>
      <c r="M312" s="208"/>
      <c r="N312" s="209"/>
      <c r="O312" s="209"/>
      <c r="P312" s="210">
        <f>SUM(P313:P326)</f>
        <v>0</v>
      </c>
      <c r="Q312" s="209"/>
      <c r="R312" s="210">
        <f>SUM(R313:R326)</f>
        <v>0.0039359999999999994</v>
      </c>
      <c r="S312" s="209"/>
      <c r="T312" s="211">
        <f>SUM(T313:T326)</f>
        <v>0.008199999999999999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2" t="s">
        <v>160</v>
      </c>
      <c r="AT312" s="213" t="s">
        <v>77</v>
      </c>
      <c r="AU312" s="213" t="s">
        <v>86</v>
      </c>
      <c r="AY312" s="212" t="s">
        <v>153</v>
      </c>
      <c r="BK312" s="214">
        <f>SUM(BK313:BK326)</f>
        <v>0</v>
      </c>
    </row>
    <row r="313" s="2" customFormat="1" ht="16.5" customHeight="1">
      <c r="A313" s="38"/>
      <c r="B313" s="39"/>
      <c r="C313" s="217" t="s">
        <v>460</v>
      </c>
      <c r="D313" s="217" t="s">
        <v>155</v>
      </c>
      <c r="E313" s="218" t="s">
        <v>461</v>
      </c>
      <c r="F313" s="219" t="s">
        <v>462</v>
      </c>
      <c r="G313" s="220" t="s">
        <v>350</v>
      </c>
      <c r="H313" s="221">
        <v>2</v>
      </c>
      <c r="I313" s="222"/>
      <c r="J313" s="223">
        <f>ROUND(I313*H313,2)</f>
        <v>0</v>
      </c>
      <c r="K313" s="224"/>
      <c r="L313" s="44"/>
      <c r="M313" s="225" t="s">
        <v>1</v>
      </c>
      <c r="N313" s="226" t="s">
        <v>44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228</v>
      </c>
      <c r="AT313" s="229" t="s">
        <v>155</v>
      </c>
      <c r="AU313" s="229" t="s">
        <v>160</v>
      </c>
      <c r="AY313" s="17" t="s">
        <v>153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160</v>
      </c>
      <c r="BK313" s="230">
        <f>ROUND(I313*H313,2)</f>
        <v>0</v>
      </c>
      <c r="BL313" s="17" t="s">
        <v>228</v>
      </c>
      <c r="BM313" s="229" t="s">
        <v>463</v>
      </c>
    </row>
    <row r="314" s="13" customFormat="1">
      <c r="A314" s="13"/>
      <c r="B314" s="231"/>
      <c r="C314" s="232"/>
      <c r="D314" s="233" t="s">
        <v>162</v>
      </c>
      <c r="E314" s="234" t="s">
        <v>1</v>
      </c>
      <c r="F314" s="235" t="s">
        <v>160</v>
      </c>
      <c r="G314" s="232"/>
      <c r="H314" s="236">
        <v>2</v>
      </c>
      <c r="I314" s="237"/>
      <c r="J314" s="232"/>
      <c r="K314" s="232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162</v>
      </c>
      <c r="AU314" s="242" t="s">
        <v>160</v>
      </c>
      <c r="AV314" s="13" t="s">
        <v>160</v>
      </c>
      <c r="AW314" s="13" t="s">
        <v>34</v>
      </c>
      <c r="AX314" s="13" t="s">
        <v>86</v>
      </c>
      <c r="AY314" s="242" t="s">
        <v>153</v>
      </c>
    </row>
    <row r="315" s="2" customFormat="1" ht="16.5" customHeight="1">
      <c r="A315" s="38"/>
      <c r="B315" s="39"/>
      <c r="C315" s="217" t="s">
        <v>464</v>
      </c>
      <c r="D315" s="217" t="s">
        <v>155</v>
      </c>
      <c r="E315" s="218" t="s">
        <v>465</v>
      </c>
      <c r="F315" s="219" t="s">
        <v>466</v>
      </c>
      <c r="G315" s="220" t="s">
        <v>350</v>
      </c>
      <c r="H315" s="221">
        <v>1</v>
      </c>
      <c r="I315" s="222"/>
      <c r="J315" s="223">
        <f>ROUND(I315*H315,2)</f>
        <v>0</v>
      </c>
      <c r="K315" s="224"/>
      <c r="L315" s="44"/>
      <c r="M315" s="225" t="s">
        <v>1</v>
      </c>
      <c r="N315" s="226" t="s">
        <v>44</v>
      </c>
      <c r="O315" s="91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228</v>
      </c>
      <c r="AT315" s="229" t="s">
        <v>155</v>
      </c>
      <c r="AU315" s="229" t="s">
        <v>160</v>
      </c>
      <c r="AY315" s="17" t="s">
        <v>153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160</v>
      </c>
      <c r="BK315" s="230">
        <f>ROUND(I315*H315,2)</f>
        <v>0</v>
      </c>
      <c r="BL315" s="17" t="s">
        <v>228</v>
      </c>
      <c r="BM315" s="229" t="s">
        <v>467</v>
      </c>
    </row>
    <row r="316" s="13" customFormat="1">
      <c r="A316" s="13"/>
      <c r="B316" s="231"/>
      <c r="C316" s="232"/>
      <c r="D316" s="233" t="s">
        <v>162</v>
      </c>
      <c r="E316" s="234" t="s">
        <v>1</v>
      </c>
      <c r="F316" s="235" t="s">
        <v>86</v>
      </c>
      <c r="G316" s="232"/>
      <c r="H316" s="236">
        <v>1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162</v>
      </c>
      <c r="AU316" s="242" t="s">
        <v>160</v>
      </c>
      <c r="AV316" s="13" t="s">
        <v>160</v>
      </c>
      <c r="AW316" s="13" t="s">
        <v>34</v>
      </c>
      <c r="AX316" s="13" t="s">
        <v>86</v>
      </c>
      <c r="AY316" s="242" t="s">
        <v>153</v>
      </c>
    </row>
    <row r="317" s="2" customFormat="1" ht="21.75" customHeight="1">
      <c r="A317" s="38"/>
      <c r="B317" s="39"/>
      <c r="C317" s="217" t="s">
        <v>468</v>
      </c>
      <c r="D317" s="217" t="s">
        <v>155</v>
      </c>
      <c r="E317" s="218" t="s">
        <v>469</v>
      </c>
      <c r="F317" s="219" t="s">
        <v>470</v>
      </c>
      <c r="G317" s="220" t="s">
        <v>231</v>
      </c>
      <c r="H317" s="221">
        <v>8.1999999999999993</v>
      </c>
      <c r="I317" s="222"/>
      <c r="J317" s="223">
        <f>ROUND(I317*H317,2)</f>
        <v>0</v>
      </c>
      <c r="K317" s="224"/>
      <c r="L317" s="44"/>
      <c r="M317" s="225" t="s">
        <v>1</v>
      </c>
      <c r="N317" s="226" t="s">
        <v>44</v>
      </c>
      <c r="O317" s="91"/>
      <c r="P317" s="227">
        <f>O317*H317</f>
        <v>0</v>
      </c>
      <c r="Q317" s="227">
        <v>2.0000000000000002E-05</v>
      </c>
      <c r="R317" s="227">
        <f>Q317*H317</f>
        <v>0.000164</v>
      </c>
      <c r="S317" s="227">
        <v>0.001</v>
      </c>
      <c r="T317" s="228">
        <f>S317*H317</f>
        <v>0.008199999999999999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228</v>
      </c>
      <c r="AT317" s="229" t="s">
        <v>155</v>
      </c>
      <c r="AU317" s="229" t="s">
        <v>160</v>
      </c>
      <c r="AY317" s="17" t="s">
        <v>153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160</v>
      </c>
      <c r="BK317" s="230">
        <f>ROUND(I317*H317,2)</f>
        <v>0</v>
      </c>
      <c r="BL317" s="17" t="s">
        <v>228</v>
      </c>
      <c r="BM317" s="229" t="s">
        <v>471</v>
      </c>
    </row>
    <row r="318" s="15" customFormat="1">
      <c r="A318" s="15"/>
      <c r="B318" s="254"/>
      <c r="C318" s="255"/>
      <c r="D318" s="233" t="s">
        <v>162</v>
      </c>
      <c r="E318" s="256" t="s">
        <v>1</v>
      </c>
      <c r="F318" s="257" t="s">
        <v>472</v>
      </c>
      <c r="G318" s="255"/>
      <c r="H318" s="256" t="s">
        <v>1</v>
      </c>
      <c r="I318" s="258"/>
      <c r="J318" s="255"/>
      <c r="K318" s="255"/>
      <c r="L318" s="259"/>
      <c r="M318" s="260"/>
      <c r="N318" s="261"/>
      <c r="O318" s="261"/>
      <c r="P318" s="261"/>
      <c r="Q318" s="261"/>
      <c r="R318" s="261"/>
      <c r="S318" s="261"/>
      <c r="T318" s="26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3" t="s">
        <v>162</v>
      </c>
      <c r="AU318" s="263" t="s">
        <v>160</v>
      </c>
      <c r="AV318" s="15" t="s">
        <v>86</v>
      </c>
      <c r="AW318" s="15" t="s">
        <v>34</v>
      </c>
      <c r="AX318" s="15" t="s">
        <v>78</v>
      </c>
      <c r="AY318" s="263" t="s">
        <v>153</v>
      </c>
    </row>
    <row r="319" s="13" customFormat="1">
      <c r="A319" s="13"/>
      <c r="B319" s="231"/>
      <c r="C319" s="232"/>
      <c r="D319" s="233" t="s">
        <v>162</v>
      </c>
      <c r="E319" s="234" t="s">
        <v>1</v>
      </c>
      <c r="F319" s="235" t="s">
        <v>473</v>
      </c>
      <c r="G319" s="232"/>
      <c r="H319" s="236">
        <v>2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162</v>
      </c>
      <c r="AU319" s="242" t="s">
        <v>160</v>
      </c>
      <c r="AV319" s="13" t="s">
        <v>160</v>
      </c>
      <c r="AW319" s="13" t="s">
        <v>34</v>
      </c>
      <c r="AX319" s="13" t="s">
        <v>78</v>
      </c>
      <c r="AY319" s="242" t="s">
        <v>153</v>
      </c>
    </row>
    <row r="320" s="13" customFormat="1">
      <c r="A320" s="13"/>
      <c r="B320" s="231"/>
      <c r="C320" s="232"/>
      <c r="D320" s="233" t="s">
        <v>162</v>
      </c>
      <c r="E320" s="234" t="s">
        <v>1</v>
      </c>
      <c r="F320" s="235" t="s">
        <v>474</v>
      </c>
      <c r="G320" s="232"/>
      <c r="H320" s="236">
        <v>3.3999999999999999</v>
      </c>
      <c r="I320" s="237"/>
      <c r="J320" s="232"/>
      <c r="K320" s="232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162</v>
      </c>
      <c r="AU320" s="242" t="s">
        <v>160</v>
      </c>
      <c r="AV320" s="13" t="s">
        <v>160</v>
      </c>
      <c r="AW320" s="13" t="s">
        <v>34</v>
      </c>
      <c r="AX320" s="13" t="s">
        <v>78</v>
      </c>
      <c r="AY320" s="242" t="s">
        <v>153</v>
      </c>
    </row>
    <row r="321" s="13" customFormat="1">
      <c r="A321" s="13"/>
      <c r="B321" s="231"/>
      <c r="C321" s="232"/>
      <c r="D321" s="233" t="s">
        <v>162</v>
      </c>
      <c r="E321" s="234" t="s">
        <v>1</v>
      </c>
      <c r="F321" s="235" t="s">
        <v>475</v>
      </c>
      <c r="G321" s="232"/>
      <c r="H321" s="236">
        <v>2.7999999999999998</v>
      </c>
      <c r="I321" s="237"/>
      <c r="J321" s="232"/>
      <c r="K321" s="232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162</v>
      </c>
      <c r="AU321" s="242" t="s">
        <v>160</v>
      </c>
      <c r="AV321" s="13" t="s">
        <v>160</v>
      </c>
      <c r="AW321" s="13" t="s">
        <v>34</v>
      </c>
      <c r="AX321" s="13" t="s">
        <v>78</v>
      </c>
      <c r="AY321" s="242" t="s">
        <v>153</v>
      </c>
    </row>
    <row r="322" s="14" customFormat="1">
      <c r="A322" s="14"/>
      <c r="B322" s="243"/>
      <c r="C322" s="244"/>
      <c r="D322" s="233" t="s">
        <v>162</v>
      </c>
      <c r="E322" s="245" t="s">
        <v>1</v>
      </c>
      <c r="F322" s="246" t="s">
        <v>165</v>
      </c>
      <c r="G322" s="244"/>
      <c r="H322" s="247">
        <v>8.1999999999999993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162</v>
      </c>
      <c r="AU322" s="253" t="s">
        <v>160</v>
      </c>
      <c r="AV322" s="14" t="s">
        <v>159</v>
      </c>
      <c r="AW322" s="14" t="s">
        <v>34</v>
      </c>
      <c r="AX322" s="14" t="s">
        <v>86</v>
      </c>
      <c r="AY322" s="253" t="s">
        <v>153</v>
      </c>
    </row>
    <row r="323" s="2" customFormat="1" ht="24.15" customHeight="1">
      <c r="A323" s="38"/>
      <c r="B323" s="39"/>
      <c r="C323" s="217" t="s">
        <v>476</v>
      </c>
      <c r="D323" s="217" t="s">
        <v>155</v>
      </c>
      <c r="E323" s="218" t="s">
        <v>477</v>
      </c>
      <c r="F323" s="219" t="s">
        <v>478</v>
      </c>
      <c r="G323" s="220" t="s">
        <v>231</v>
      </c>
      <c r="H323" s="221">
        <v>8.1999999999999993</v>
      </c>
      <c r="I323" s="222"/>
      <c r="J323" s="223">
        <f>ROUND(I323*H323,2)</f>
        <v>0</v>
      </c>
      <c r="K323" s="224"/>
      <c r="L323" s="44"/>
      <c r="M323" s="225" t="s">
        <v>1</v>
      </c>
      <c r="N323" s="226" t="s">
        <v>44</v>
      </c>
      <c r="O323" s="91"/>
      <c r="P323" s="227">
        <f>O323*H323</f>
        <v>0</v>
      </c>
      <c r="Q323" s="227">
        <v>0.00046000000000000001</v>
      </c>
      <c r="R323" s="227">
        <f>Q323*H323</f>
        <v>0.0037719999999999997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228</v>
      </c>
      <c r="AT323" s="229" t="s">
        <v>155</v>
      </c>
      <c r="AU323" s="229" t="s">
        <v>160</v>
      </c>
      <c r="AY323" s="17" t="s">
        <v>153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160</v>
      </c>
      <c r="BK323" s="230">
        <f>ROUND(I323*H323,2)</f>
        <v>0</v>
      </c>
      <c r="BL323" s="17" t="s">
        <v>228</v>
      </c>
      <c r="BM323" s="229" t="s">
        <v>479</v>
      </c>
    </row>
    <row r="324" s="13" customFormat="1">
      <c r="A324" s="13"/>
      <c r="B324" s="231"/>
      <c r="C324" s="232"/>
      <c r="D324" s="233" t="s">
        <v>162</v>
      </c>
      <c r="E324" s="234" t="s">
        <v>1</v>
      </c>
      <c r="F324" s="235" t="s">
        <v>480</v>
      </c>
      <c r="G324" s="232"/>
      <c r="H324" s="236">
        <v>8.1999999999999993</v>
      </c>
      <c r="I324" s="237"/>
      <c r="J324" s="232"/>
      <c r="K324" s="232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162</v>
      </c>
      <c r="AU324" s="242" t="s">
        <v>160</v>
      </c>
      <c r="AV324" s="13" t="s">
        <v>160</v>
      </c>
      <c r="AW324" s="13" t="s">
        <v>34</v>
      </c>
      <c r="AX324" s="13" t="s">
        <v>86</v>
      </c>
      <c r="AY324" s="242" t="s">
        <v>153</v>
      </c>
    </row>
    <row r="325" s="2" customFormat="1" ht="24.15" customHeight="1">
      <c r="A325" s="38"/>
      <c r="B325" s="39"/>
      <c r="C325" s="217" t="s">
        <v>481</v>
      </c>
      <c r="D325" s="217" t="s">
        <v>155</v>
      </c>
      <c r="E325" s="218" t="s">
        <v>482</v>
      </c>
      <c r="F325" s="219" t="s">
        <v>483</v>
      </c>
      <c r="G325" s="220" t="s">
        <v>282</v>
      </c>
      <c r="H325" s="221">
        <v>0.0040000000000000001</v>
      </c>
      <c r="I325" s="222"/>
      <c r="J325" s="223">
        <f>ROUND(I325*H325,2)</f>
        <v>0</v>
      </c>
      <c r="K325" s="224"/>
      <c r="L325" s="44"/>
      <c r="M325" s="225" t="s">
        <v>1</v>
      </c>
      <c r="N325" s="226" t="s">
        <v>44</v>
      </c>
      <c r="O325" s="91"/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228</v>
      </c>
      <c r="AT325" s="229" t="s">
        <v>155</v>
      </c>
      <c r="AU325" s="229" t="s">
        <v>160</v>
      </c>
      <c r="AY325" s="17" t="s">
        <v>153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160</v>
      </c>
      <c r="BK325" s="230">
        <f>ROUND(I325*H325,2)</f>
        <v>0</v>
      </c>
      <c r="BL325" s="17" t="s">
        <v>228</v>
      </c>
      <c r="BM325" s="229" t="s">
        <v>484</v>
      </c>
    </row>
    <row r="326" s="2" customFormat="1" ht="24.15" customHeight="1">
      <c r="A326" s="38"/>
      <c r="B326" s="39"/>
      <c r="C326" s="217" t="s">
        <v>485</v>
      </c>
      <c r="D326" s="217" t="s">
        <v>155</v>
      </c>
      <c r="E326" s="218" t="s">
        <v>486</v>
      </c>
      <c r="F326" s="219" t="s">
        <v>487</v>
      </c>
      <c r="G326" s="220" t="s">
        <v>282</v>
      </c>
      <c r="H326" s="221">
        <v>0.0040000000000000001</v>
      </c>
      <c r="I326" s="222"/>
      <c r="J326" s="223">
        <f>ROUND(I326*H326,2)</f>
        <v>0</v>
      </c>
      <c r="K326" s="224"/>
      <c r="L326" s="44"/>
      <c r="M326" s="225" t="s">
        <v>1</v>
      </c>
      <c r="N326" s="226" t="s">
        <v>44</v>
      </c>
      <c r="O326" s="91"/>
      <c r="P326" s="227">
        <f>O326*H326</f>
        <v>0</v>
      </c>
      <c r="Q326" s="227">
        <v>0</v>
      </c>
      <c r="R326" s="227">
        <f>Q326*H326</f>
        <v>0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228</v>
      </c>
      <c r="AT326" s="229" t="s">
        <v>155</v>
      </c>
      <c r="AU326" s="229" t="s">
        <v>160</v>
      </c>
      <c r="AY326" s="17" t="s">
        <v>153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160</v>
      </c>
      <c r="BK326" s="230">
        <f>ROUND(I326*H326,2)</f>
        <v>0</v>
      </c>
      <c r="BL326" s="17" t="s">
        <v>228</v>
      </c>
      <c r="BM326" s="229" t="s">
        <v>488</v>
      </c>
    </row>
    <row r="327" s="12" customFormat="1" ht="22.8" customHeight="1">
      <c r="A327" s="12"/>
      <c r="B327" s="202"/>
      <c r="C327" s="203"/>
      <c r="D327" s="204" t="s">
        <v>77</v>
      </c>
      <c r="E327" s="215" t="s">
        <v>489</v>
      </c>
      <c r="F327" s="215" t="s">
        <v>490</v>
      </c>
      <c r="G327" s="203"/>
      <c r="H327" s="203"/>
      <c r="I327" s="206"/>
      <c r="J327" s="216">
        <f>BK327</f>
        <v>0</v>
      </c>
      <c r="K327" s="203"/>
      <c r="L327" s="207"/>
      <c r="M327" s="208"/>
      <c r="N327" s="209"/>
      <c r="O327" s="209"/>
      <c r="P327" s="210">
        <f>SUM(P328:P333)</f>
        <v>0</v>
      </c>
      <c r="Q327" s="209"/>
      <c r="R327" s="210">
        <f>SUM(R328:R333)</f>
        <v>0.001</v>
      </c>
      <c r="S327" s="209"/>
      <c r="T327" s="211">
        <f>SUM(T328:T333)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2" t="s">
        <v>160</v>
      </c>
      <c r="AT327" s="213" t="s">
        <v>77</v>
      </c>
      <c r="AU327" s="213" t="s">
        <v>86</v>
      </c>
      <c r="AY327" s="212" t="s">
        <v>153</v>
      </c>
      <c r="BK327" s="214">
        <f>SUM(BK328:BK333)</f>
        <v>0</v>
      </c>
    </row>
    <row r="328" s="2" customFormat="1" ht="16.5" customHeight="1">
      <c r="A328" s="38"/>
      <c r="B328" s="39"/>
      <c r="C328" s="217" t="s">
        <v>491</v>
      </c>
      <c r="D328" s="217" t="s">
        <v>155</v>
      </c>
      <c r="E328" s="218" t="s">
        <v>492</v>
      </c>
      <c r="F328" s="219" t="s">
        <v>493</v>
      </c>
      <c r="G328" s="220" t="s">
        <v>390</v>
      </c>
      <c r="H328" s="221">
        <v>8</v>
      </c>
      <c r="I328" s="222"/>
      <c r="J328" s="223">
        <f>ROUND(I328*H328,2)</f>
        <v>0</v>
      </c>
      <c r="K328" s="224"/>
      <c r="L328" s="44"/>
      <c r="M328" s="225" t="s">
        <v>1</v>
      </c>
      <c r="N328" s="226" t="s">
        <v>44</v>
      </c>
      <c r="O328" s="91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228</v>
      </c>
      <c r="AT328" s="229" t="s">
        <v>155</v>
      </c>
      <c r="AU328" s="229" t="s">
        <v>160</v>
      </c>
      <c r="AY328" s="17" t="s">
        <v>153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160</v>
      </c>
      <c r="BK328" s="230">
        <f>ROUND(I328*H328,2)</f>
        <v>0</v>
      </c>
      <c r="BL328" s="17" t="s">
        <v>228</v>
      </c>
      <c r="BM328" s="229" t="s">
        <v>494</v>
      </c>
    </row>
    <row r="329" s="13" customFormat="1">
      <c r="A329" s="13"/>
      <c r="B329" s="231"/>
      <c r="C329" s="232"/>
      <c r="D329" s="233" t="s">
        <v>162</v>
      </c>
      <c r="E329" s="234" t="s">
        <v>1</v>
      </c>
      <c r="F329" s="235" t="s">
        <v>495</v>
      </c>
      <c r="G329" s="232"/>
      <c r="H329" s="236">
        <v>8</v>
      </c>
      <c r="I329" s="237"/>
      <c r="J329" s="232"/>
      <c r="K329" s="232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162</v>
      </c>
      <c r="AU329" s="242" t="s">
        <v>160</v>
      </c>
      <c r="AV329" s="13" t="s">
        <v>160</v>
      </c>
      <c r="AW329" s="13" t="s">
        <v>34</v>
      </c>
      <c r="AX329" s="13" t="s">
        <v>86</v>
      </c>
      <c r="AY329" s="242" t="s">
        <v>153</v>
      </c>
    </row>
    <row r="330" s="2" customFormat="1" ht="24.15" customHeight="1">
      <c r="A330" s="38"/>
      <c r="B330" s="39"/>
      <c r="C330" s="217" t="s">
        <v>496</v>
      </c>
      <c r="D330" s="217" t="s">
        <v>155</v>
      </c>
      <c r="E330" s="218" t="s">
        <v>497</v>
      </c>
      <c r="F330" s="219" t="s">
        <v>498</v>
      </c>
      <c r="G330" s="220" t="s">
        <v>390</v>
      </c>
      <c r="H330" s="221">
        <v>4</v>
      </c>
      <c r="I330" s="222"/>
      <c r="J330" s="223">
        <f>ROUND(I330*H330,2)</f>
        <v>0</v>
      </c>
      <c r="K330" s="224"/>
      <c r="L330" s="44"/>
      <c r="M330" s="225" t="s">
        <v>1</v>
      </c>
      <c r="N330" s="226" t="s">
        <v>44</v>
      </c>
      <c r="O330" s="91"/>
      <c r="P330" s="227">
        <f>O330*H330</f>
        <v>0</v>
      </c>
      <c r="Q330" s="227">
        <v>0.00025000000000000001</v>
      </c>
      <c r="R330" s="227">
        <f>Q330*H330</f>
        <v>0.001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228</v>
      </c>
      <c r="AT330" s="229" t="s">
        <v>155</v>
      </c>
      <c r="AU330" s="229" t="s">
        <v>160</v>
      </c>
      <c r="AY330" s="17" t="s">
        <v>153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160</v>
      </c>
      <c r="BK330" s="230">
        <f>ROUND(I330*H330,2)</f>
        <v>0</v>
      </c>
      <c r="BL330" s="17" t="s">
        <v>228</v>
      </c>
      <c r="BM330" s="229" t="s">
        <v>499</v>
      </c>
    </row>
    <row r="331" s="13" customFormat="1">
      <c r="A331" s="13"/>
      <c r="B331" s="231"/>
      <c r="C331" s="232"/>
      <c r="D331" s="233" t="s">
        <v>162</v>
      </c>
      <c r="E331" s="234" t="s">
        <v>1</v>
      </c>
      <c r="F331" s="235" t="s">
        <v>159</v>
      </c>
      <c r="G331" s="232"/>
      <c r="H331" s="236">
        <v>4</v>
      </c>
      <c r="I331" s="237"/>
      <c r="J331" s="232"/>
      <c r="K331" s="232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162</v>
      </c>
      <c r="AU331" s="242" t="s">
        <v>160</v>
      </c>
      <c r="AV331" s="13" t="s">
        <v>160</v>
      </c>
      <c r="AW331" s="13" t="s">
        <v>34</v>
      </c>
      <c r="AX331" s="13" t="s">
        <v>86</v>
      </c>
      <c r="AY331" s="242" t="s">
        <v>153</v>
      </c>
    </row>
    <row r="332" s="2" customFormat="1" ht="21.75" customHeight="1">
      <c r="A332" s="38"/>
      <c r="B332" s="39"/>
      <c r="C332" s="217" t="s">
        <v>500</v>
      </c>
      <c r="D332" s="217" t="s">
        <v>155</v>
      </c>
      <c r="E332" s="218" t="s">
        <v>501</v>
      </c>
      <c r="F332" s="219" t="s">
        <v>502</v>
      </c>
      <c r="G332" s="220" t="s">
        <v>282</v>
      </c>
      <c r="H332" s="221">
        <v>0.001</v>
      </c>
      <c r="I332" s="222"/>
      <c r="J332" s="223">
        <f>ROUND(I332*H332,2)</f>
        <v>0</v>
      </c>
      <c r="K332" s="224"/>
      <c r="L332" s="44"/>
      <c r="M332" s="225" t="s">
        <v>1</v>
      </c>
      <c r="N332" s="226" t="s">
        <v>44</v>
      </c>
      <c r="O332" s="91"/>
      <c r="P332" s="227">
        <f>O332*H332</f>
        <v>0</v>
      </c>
      <c r="Q332" s="227">
        <v>0</v>
      </c>
      <c r="R332" s="227">
        <f>Q332*H332</f>
        <v>0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228</v>
      </c>
      <c r="AT332" s="229" t="s">
        <v>155</v>
      </c>
      <c r="AU332" s="229" t="s">
        <v>160</v>
      </c>
      <c r="AY332" s="17" t="s">
        <v>153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160</v>
      </c>
      <c r="BK332" s="230">
        <f>ROUND(I332*H332,2)</f>
        <v>0</v>
      </c>
      <c r="BL332" s="17" t="s">
        <v>228</v>
      </c>
      <c r="BM332" s="229" t="s">
        <v>503</v>
      </c>
    </row>
    <row r="333" s="2" customFormat="1" ht="24.15" customHeight="1">
      <c r="A333" s="38"/>
      <c r="B333" s="39"/>
      <c r="C333" s="217" t="s">
        <v>504</v>
      </c>
      <c r="D333" s="217" t="s">
        <v>155</v>
      </c>
      <c r="E333" s="218" t="s">
        <v>505</v>
      </c>
      <c r="F333" s="219" t="s">
        <v>506</v>
      </c>
      <c r="G333" s="220" t="s">
        <v>282</v>
      </c>
      <c r="H333" s="221">
        <v>0.001</v>
      </c>
      <c r="I333" s="222"/>
      <c r="J333" s="223">
        <f>ROUND(I333*H333,2)</f>
        <v>0</v>
      </c>
      <c r="K333" s="224"/>
      <c r="L333" s="44"/>
      <c r="M333" s="225" t="s">
        <v>1</v>
      </c>
      <c r="N333" s="226" t="s">
        <v>44</v>
      </c>
      <c r="O333" s="91"/>
      <c r="P333" s="227">
        <f>O333*H333</f>
        <v>0</v>
      </c>
      <c r="Q333" s="227">
        <v>0</v>
      </c>
      <c r="R333" s="227">
        <f>Q333*H333</f>
        <v>0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228</v>
      </c>
      <c r="AT333" s="229" t="s">
        <v>155</v>
      </c>
      <c r="AU333" s="229" t="s">
        <v>160</v>
      </c>
      <c r="AY333" s="17" t="s">
        <v>153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160</v>
      </c>
      <c r="BK333" s="230">
        <f>ROUND(I333*H333,2)</f>
        <v>0</v>
      </c>
      <c r="BL333" s="17" t="s">
        <v>228</v>
      </c>
      <c r="BM333" s="229" t="s">
        <v>507</v>
      </c>
    </row>
    <row r="334" s="12" customFormat="1" ht="22.8" customHeight="1">
      <c r="A334" s="12"/>
      <c r="B334" s="202"/>
      <c r="C334" s="203"/>
      <c r="D334" s="204" t="s">
        <v>77</v>
      </c>
      <c r="E334" s="215" t="s">
        <v>508</v>
      </c>
      <c r="F334" s="215" t="s">
        <v>509</v>
      </c>
      <c r="G334" s="203"/>
      <c r="H334" s="203"/>
      <c r="I334" s="206"/>
      <c r="J334" s="216">
        <f>BK334</f>
        <v>0</v>
      </c>
      <c r="K334" s="203"/>
      <c r="L334" s="207"/>
      <c r="M334" s="208"/>
      <c r="N334" s="209"/>
      <c r="O334" s="209"/>
      <c r="P334" s="210">
        <f>SUM(P335:P350)</f>
        <v>0</v>
      </c>
      <c r="Q334" s="209"/>
      <c r="R334" s="210">
        <f>SUM(R335:R350)</f>
        <v>0.086480000000000001</v>
      </c>
      <c r="S334" s="209"/>
      <c r="T334" s="211">
        <f>SUM(T335:T350)</f>
        <v>0.032843999999999998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2" t="s">
        <v>160</v>
      </c>
      <c r="AT334" s="213" t="s">
        <v>77</v>
      </c>
      <c r="AU334" s="213" t="s">
        <v>86</v>
      </c>
      <c r="AY334" s="212" t="s">
        <v>153</v>
      </c>
      <c r="BK334" s="214">
        <f>SUM(BK335:BK350)</f>
        <v>0</v>
      </c>
    </row>
    <row r="335" s="2" customFormat="1" ht="16.5" customHeight="1">
      <c r="A335" s="38"/>
      <c r="B335" s="39"/>
      <c r="C335" s="217" t="s">
        <v>510</v>
      </c>
      <c r="D335" s="217" t="s">
        <v>155</v>
      </c>
      <c r="E335" s="218" t="s">
        <v>511</v>
      </c>
      <c r="F335" s="219" t="s">
        <v>512</v>
      </c>
      <c r="G335" s="220" t="s">
        <v>90</v>
      </c>
      <c r="H335" s="221">
        <v>1.3799999999999999</v>
      </c>
      <c r="I335" s="222"/>
      <c r="J335" s="223">
        <f>ROUND(I335*H335,2)</f>
        <v>0</v>
      </c>
      <c r="K335" s="224"/>
      <c r="L335" s="44"/>
      <c r="M335" s="225" t="s">
        <v>1</v>
      </c>
      <c r="N335" s="226" t="s">
        <v>44</v>
      </c>
      <c r="O335" s="91"/>
      <c r="P335" s="227">
        <f>O335*H335</f>
        <v>0</v>
      </c>
      <c r="Q335" s="227">
        <v>0</v>
      </c>
      <c r="R335" s="227">
        <f>Q335*H335</f>
        <v>0</v>
      </c>
      <c r="S335" s="227">
        <v>0.023800000000000002</v>
      </c>
      <c r="T335" s="228">
        <f>S335*H335</f>
        <v>0.032843999999999998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228</v>
      </c>
      <c r="AT335" s="229" t="s">
        <v>155</v>
      </c>
      <c r="AU335" s="229" t="s">
        <v>160</v>
      </c>
      <c r="AY335" s="17" t="s">
        <v>153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160</v>
      </c>
      <c r="BK335" s="230">
        <f>ROUND(I335*H335,2)</f>
        <v>0</v>
      </c>
      <c r="BL335" s="17" t="s">
        <v>228</v>
      </c>
      <c r="BM335" s="229" t="s">
        <v>513</v>
      </c>
    </row>
    <row r="336" s="13" customFormat="1">
      <c r="A336" s="13"/>
      <c r="B336" s="231"/>
      <c r="C336" s="232"/>
      <c r="D336" s="233" t="s">
        <v>162</v>
      </c>
      <c r="E336" s="234" t="s">
        <v>1</v>
      </c>
      <c r="F336" s="235" t="s">
        <v>514</v>
      </c>
      <c r="G336" s="232"/>
      <c r="H336" s="236">
        <v>0.54000000000000004</v>
      </c>
      <c r="I336" s="237"/>
      <c r="J336" s="232"/>
      <c r="K336" s="232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162</v>
      </c>
      <c r="AU336" s="242" t="s">
        <v>160</v>
      </c>
      <c r="AV336" s="13" t="s">
        <v>160</v>
      </c>
      <c r="AW336" s="13" t="s">
        <v>34</v>
      </c>
      <c r="AX336" s="13" t="s">
        <v>78</v>
      </c>
      <c r="AY336" s="242" t="s">
        <v>153</v>
      </c>
    </row>
    <row r="337" s="13" customFormat="1">
      <c r="A337" s="13"/>
      <c r="B337" s="231"/>
      <c r="C337" s="232"/>
      <c r="D337" s="233" t="s">
        <v>162</v>
      </c>
      <c r="E337" s="234" t="s">
        <v>1</v>
      </c>
      <c r="F337" s="235" t="s">
        <v>515</v>
      </c>
      <c r="G337" s="232"/>
      <c r="H337" s="236">
        <v>0.35999999999999999</v>
      </c>
      <c r="I337" s="237"/>
      <c r="J337" s="232"/>
      <c r="K337" s="232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162</v>
      </c>
      <c r="AU337" s="242" t="s">
        <v>160</v>
      </c>
      <c r="AV337" s="13" t="s">
        <v>160</v>
      </c>
      <c r="AW337" s="13" t="s">
        <v>34</v>
      </c>
      <c r="AX337" s="13" t="s">
        <v>78</v>
      </c>
      <c r="AY337" s="242" t="s">
        <v>153</v>
      </c>
    </row>
    <row r="338" s="13" customFormat="1">
      <c r="A338" s="13"/>
      <c r="B338" s="231"/>
      <c r="C338" s="232"/>
      <c r="D338" s="233" t="s">
        <v>162</v>
      </c>
      <c r="E338" s="234" t="s">
        <v>1</v>
      </c>
      <c r="F338" s="235" t="s">
        <v>516</v>
      </c>
      <c r="G338" s="232"/>
      <c r="H338" s="236">
        <v>0.27000000000000002</v>
      </c>
      <c r="I338" s="237"/>
      <c r="J338" s="232"/>
      <c r="K338" s="232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162</v>
      </c>
      <c r="AU338" s="242" t="s">
        <v>160</v>
      </c>
      <c r="AV338" s="13" t="s">
        <v>160</v>
      </c>
      <c r="AW338" s="13" t="s">
        <v>34</v>
      </c>
      <c r="AX338" s="13" t="s">
        <v>78</v>
      </c>
      <c r="AY338" s="242" t="s">
        <v>153</v>
      </c>
    </row>
    <row r="339" s="13" customFormat="1">
      <c r="A339" s="13"/>
      <c r="B339" s="231"/>
      <c r="C339" s="232"/>
      <c r="D339" s="233" t="s">
        <v>162</v>
      </c>
      <c r="E339" s="234" t="s">
        <v>1</v>
      </c>
      <c r="F339" s="235" t="s">
        <v>517</v>
      </c>
      <c r="G339" s="232"/>
      <c r="H339" s="236">
        <v>0.20999999999999999</v>
      </c>
      <c r="I339" s="237"/>
      <c r="J339" s="232"/>
      <c r="K339" s="232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162</v>
      </c>
      <c r="AU339" s="242" t="s">
        <v>160</v>
      </c>
      <c r="AV339" s="13" t="s">
        <v>160</v>
      </c>
      <c r="AW339" s="13" t="s">
        <v>34</v>
      </c>
      <c r="AX339" s="13" t="s">
        <v>78</v>
      </c>
      <c r="AY339" s="242" t="s">
        <v>153</v>
      </c>
    </row>
    <row r="340" s="14" customFormat="1">
      <c r="A340" s="14"/>
      <c r="B340" s="243"/>
      <c r="C340" s="244"/>
      <c r="D340" s="233" t="s">
        <v>162</v>
      </c>
      <c r="E340" s="245" t="s">
        <v>1</v>
      </c>
      <c r="F340" s="246" t="s">
        <v>165</v>
      </c>
      <c r="G340" s="244"/>
      <c r="H340" s="247">
        <v>1.3799999999999999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162</v>
      </c>
      <c r="AU340" s="253" t="s">
        <v>160</v>
      </c>
      <c r="AV340" s="14" t="s">
        <v>159</v>
      </c>
      <c r="AW340" s="14" t="s">
        <v>34</v>
      </c>
      <c r="AX340" s="14" t="s">
        <v>86</v>
      </c>
      <c r="AY340" s="253" t="s">
        <v>153</v>
      </c>
    </row>
    <row r="341" s="2" customFormat="1" ht="33" customHeight="1">
      <c r="A341" s="38"/>
      <c r="B341" s="39"/>
      <c r="C341" s="217" t="s">
        <v>518</v>
      </c>
      <c r="D341" s="217" t="s">
        <v>155</v>
      </c>
      <c r="E341" s="218" t="s">
        <v>519</v>
      </c>
      <c r="F341" s="219" t="s">
        <v>520</v>
      </c>
      <c r="G341" s="220" t="s">
        <v>390</v>
      </c>
      <c r="H341" s="221">
        <v>1</v>
      </c>
      <c r="I341" s="222"/>
      <c r="J341" s="223">
        <f>ROUND(I341*H341,2)</f>
        <v>0</v>
      </c>
      <c r="K341" s="224"/>
      <c r="L341" s="44"/>
      <c r="M341" s="225" t="s">
        <v>1</v>
      </c>
      <c r="N341" s="226" t="s">
        <v>44</v>
      </c>
      <c r="O341" s="91"/>
      <c r="P341" s="227">
        <f>O341*H341</f>
        <v>0</v>
      </c>
      <c r="Q341" s="227">
        <v>0.012200000000000001</v>
      </c>
      <c r="R341" s="227">
        <f>Q341*H341</f>
        <v>0.012200000000000001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228</v>
      </c>
      <c r="AT341" s="229" t="s">
        <v>155</v>
      </c>
      <c r="AU341" s="229" t="s">
        <v>160</v>
      </c>
      <c r="AY341" s="17" t="s">
        <v>153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160</v>
      </c>
      <c r="BK341" s="230">
        <f>ROUND(I341*H341,2)</f>
        <v>0</v>
      </c>
      <c r="BL341" s="17" t="s">
        <v>228</v>
      </c>
      <c r="BM341" s="229" t="s">
        <v>521</v>
      </c>
    </row>
    <row r="342" s="13" customFormat="1">
      <c r="A342" s="13"/>
      <c r="B342" s="231"/>
      <c r="C342" s="232"/>
      <c r="D342" s="233" t="s">
        <v>162</v>
      </c>
      <c r="E342" s="234" t="s">
        <v>1</v>
      </c>
      <c r="F342" s="235" t="s">
        <v>432</v>
      </c>
      <c r="G342" s="232"/>
      <c r="H342" s="236">
        <v>1</v>
      </c>
      <c r="I342" s="237"/>
      <c r="J342" s="232"/>
      <c r="K342" s="232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162</v>
      </c>
      <c r="AU342" s="242" t="s">
        <v>160</v>
      </c>
      <c r="AV342" s="13" t="s">
        <v>160</v>
      </c>
      <c r="AW342" s="13" t="s">
        <v>34</v>
      </c>
      <c r="AX342" s="13" t="s">
        <v>86</v>
      </c>
      <c r="AY342" s="242" t="s">
        <v>153</v>
      </c>
    </row>
    <row r="343" s="2" customFormat="1" ht="33" customHeight="1">
      <c r="A343" s="38"/>
      <c r="B343" s="39"/>
      <c r="C343" s="217" t="s">
        <v>522</v>
      </c>
      <c r="D343" s="217" t="s">
        <v>155</v>
      </c>
      <c r="E343" s="218" t="s">
        <v>523</v>
      </c>
      <c r="F343" s="219" t="s">
        <v>524</v>
      </c>
      <c r="G343" s="220" t="s">
        <v>390</v>
      </c>
      <c r="H343" s="221">
        <v>2</v>
      </c>
      <c r="I343" s="222"/>
      <c r="J343" s="223">
        <f>ROUND(I343*H343,2)</f>
        <v>0</v>
      </c>
      <c r="K343" s="224"/>
      <c r="L343" s="44"/>
      <c r="M343" s="225" t="s">
        <v>1</v>
      </c>
      <c r="N343" s="226" t="s">
        <v>44</v>
      </c>
      <c r="O343" s="91"/>
      <c r="P343" s="227">
        <f>O343*H343</f>
        <v>0</v>
      </c>
      <c r="Q343" s="227">
        <v>0.017080000000000001</v>
      </c>
      <c r="R343" s="227">
        <f>Q343*H343</f>
        <v>0.034160000000000003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228</v>
      </c>
      <c r="AT343" s="229" t="s">
        <v>155</v>
      </c>
      <c r="AU343" s="229" t="s">
        <v>160</v>
      </c>
      <c r="AY343" s="17" t="s">
        <v>153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160</v>
      </c>
      <c r="BK343" s="230">
        <f>ROUND(I343*H343,2)</f>
        <v>0</v>
      </c>
      <c r="BL343" s="17" t="s">
        <v>228</v>
      </c>
      <c r="BM343" s="229" t="s">
        <v>525</v>
      </c>
    </row>
    <row r="344" s="13" customFormat="1">
      <c r="A344" s="13"/>
      <c r="B344" s="231"/>
      <c r="C344" s="232"/>
      <c r="D344" s="233" t="s">
        <v>162</v>
      </c>
      <c r="E344" s="234" t="s">
        <v>1</v>
      </c>
      <c r="F344" s="235" t="s">
        <v>526</v>
      </c>
      <c r="G344" s="232"/>
      <c r="H344" s="236">
        <v>2</v>
      </c>
      <c r="I344" s="237"/>
      <c r="J344" s="232"/>
      <c r="K344" s="232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162</v>
      </c>
      <c r="AU344" s="242" t="s">
        <v>160</v>
      </c>
      <c r="AV344" s="13" t="s">
        <v>160</v>
      </c>
      <c r="AW344" s="13" t="s">
        <v>34</v>
      </c>
      <c r="AX344" s="13" t="s">
        <v>86</v>
      </c>
      <c r="AY344" s="242" t="s">
        <v>153</v>
      </c>
    </row>
    <row r="345" s="2" customFormat="1" ht="33" customHeight="1">
      <c r="A345" s="38"/>
      <c r="B345" s="39"/>
      <c r="C345" s="217" t="s">
        <v>527</v>
      </c>
      <c r="D345" s="217" t="s">
        <v>155</v>
      </c>
      <c r="E345" s="218" t="s">
        <v>528</v>
      </c>
      <c r="F345" s="219" t="s">
        <v>529</v>
      </c>
      <c r="G345" s="220" t="s">
        <v>390</v>
      </c>
      <c r="H345" s="221">
        <v>1</v>
      </c>
      <c r="I345" s="222"/>
      <c r="J345" s="223">
        <f>ROUND(I345*H345,2)</f>
        <v>0</v>
      </c>
      <c r="K345" s="224"/>
      <c r="L345" s="44"/>
      <c r="M345" s="225" t="s">
        <v>1</v>
      </c>
      <c r="N345" s="226" t="s">
        <v>44</v>
      </c>
      <c r="O345" s="91"/>
      <c r="P345" s="227">
        <f>O345*H345</f>
        <v>0</v>
      </c>
      <c r="Q345" s="227">
        <v>0.02452</v>
      </c>
      <c r="R345" s="227">
        <f>Q345*H345</f>
        <v>0.02452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228</v>
      </c>
      <c r="AT345" s="229" t="s">
        <v>155</v>
      </c>
      <c r="AU345" s="229" t="s">
        <v>160</v>
      </c>
      <c r="AY345" s="17" t="s">
        <v>153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160</v>
      </c>
      <c r="BK345" s="230">
        <f>ROUND(I345*H345,2)</f>
        <v>0</v>
      </c>
      <c r="BL345" s="17" t="s">
        <v>228</v>
      </c>
      <c r="BM345" s="229" t="s">
        <v>530</v>
      </c>
    </row>
    <row r="346" s="13" customFormat="1">
      <c r="A346" s="13"/>
      <c r="B346" s="231"/>
      <c r="C346" s="232"/>
      <c r="D346" s="233" t="s">
        <v>162</v>
      </c>
      <c r="E346" s="234" t="s">
        <v>1</v>
      </c>
      <c r="F346" s="235" t="s">
        <v>531</v>
      </c>
      <c r="G346" s="232"/>
      <c r="H346" s="236">
        <v>1</v>
      </c>
      <c r="I346" s="237"/>
      <c r="J346" s="232"/>
      <c r="K346" s="232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162</v>
      </c>
      <c r="AU346" s="242" t="s">
        <v>160</v>
      </c>
      <c r="AV346" s="13" t="s">
        <v>160</v>
      </c>
      <c r="AW346" s="13" t="s">
        <v>34</v>
      </c>
      <c r="AX346" s="13" t="s">
        <v>86</v>
      </c>
      <c r="AY346" s="242" t="s">
        <v>153</v>
      </c>
    </row>
    <row r="347" s="2" customFormat="1" ht="16.5" customHeight="1">
      <c r="A347" s="38"/>
      <c r="B347" s="39"/>
      <c r="C347" s="217" t="s">
        <v>532</v>
      </c>
      <c r="D347" s="217" t="s">
        <v>155</v>
      </c>
      <c r="E347" s="218" t="s">
        <v>533</v>
      </c>
      <c r="F347" s="219" t="s">
        <v>534</v>
      </c>
      <c r="G347" s="220" t="s">
        <v>390</v>
      </c>
      <c r="H347" s="221">
        <v>1</v>
      </c>
      <c r="I347" s="222"/>
      <c r="J347" s="223">
        <f>ROUND(I347*H347,2)</f>
        <v>0</v>
      </c>
      <c r="K347" s="224"/>
      <c r="L347" s="44"/>
      <c r="M347" s="225" t="s">
        <v>1</v>
      </c>
      <c r="N347" s="226" t="s">
        <v>44</v>
      </c>
      <c r="O347" s="91"/>
      <c r="P347" s="227">
        <f>O347*H347</f>
        <v>0</v>
      </c>
      <c r="Q347" s="227">
        <v>0.015599999999999999</v>
      </c>
      <c r="R347" s="227">
        <f>Q347*H347</f>
        <v>0.015599999999999999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228</v>
      </c>
      <c r="AT347" s="229" t="s">
        <v>155</v>
      </c>
      <c r="AU347" s="229" t="s">
        <v>160</v>
      </c>
      <c r="AY347" s="17" t="s">
        <v>153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160</v>
      </c>
      <c r="BK347" s="230">
        <f>ROUND(I347*H347,2)</f>
        <v>0</v>
      </c>
      <c r="BL347" s="17" t="s">
        <v>228</v>
      </c>
      <c r="BM347" s="229" t="s">
        <v>535</v>
      </c>
    </row>
    <row r="348" s="13" customFormat="1">
      <c r="A348" s="13"/>
      <c r="B348" s="231"/>
      <c r="C348" s="232"/>
      <c r="D348" s="233" t="s">
        <v>162</v>
      </c>
      <c r="E348" s="234" t="s">
        <v>1</v>
      </c>
      <c r="F348" s="235" t="s">
        <v>437</v>
      </c>
      <c r="G348" s="232"/>
      <c r="H348" s="236">
        <v>1</v>
      </c>
      <c r="I348" s="237"/>
      <c r="J348" s="232"/>
      <c r="K348" s="232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162</v>
      </c>
      <c r="AU348" s="242" t="s">
        <v>160</v>
      </c>
      <c r="AV348" s="13" t="s">
        <v>160</v>
      </c>
      <c r="AW348" s="13" t="s">
        <v>34</v>
      </c>
      <c r="AX348" s="13" t="s">
        <v>86</v>
      </c>
      <c r="AY348" s="242" t="s">
        <v>153</v>
      </c>
    </row>
    <row r="349" s="2" customFormat="1" ht="24.15" customHeight="1">
      <c r="A349" s="38"/>
      <c r="B349" s="39"/>
      <c r="C349" s="217" t="s">
        <v>536</v>
      </c>
      <c r="D349" s="217" t="s">
        <v>155</v>
      </c>
      <c r="E349" s="218" t="s">
        <v>537</v>
      </c>
      <c r="F349" s="219" t="s">
        <v>538</v>
      </c>
      <c r="G349" s="220" t="s">
        <v>282</v>
      </c>
      <c r="H349" s="221">
        <v>0.085999999999999993</v>
      </c>
      <c r="I349" s="222"/>
      <c r="J349" s="223">
        <f>ROUND(I349*H349,2)</f>
        <v>0</v>
      </c>
      <c r="K349" s="224"/>
      <c r="L349" s="44"/>
      <c r="M349" s="225" t="s">
        <v>1</v>
      </c>
      <c r="N349" s="226" t="s">
        <v>44</v>
      </c>
      <c r="O349" s="91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228</v>
      </c>
      <c r="AT349" s="229" t="s">
        <v>155</v>
      </c>
      <c r="AU349" s="229" t="s">
        <v>160</v>
      </c>
      <c r="AY349" s="17" t="s">
        <v>153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160</v>
      </c>
      <c r="BK349" s="230">
        <f>ROUND(I349*H349,2)</f>
        <v>0</v>
      </c>
      <c r="BL349" s="17" t="s">
        <v>228</v>
      </c>
      <c r="BM349" s="229" t="s">
        <v>539</v>
      </c>
    </row>
    <row r="350" s="2" customFormat="1" ht="24.15" customHeight="1">
      <c r="A350" s="38"/>
      <c r="B350" s="39"/>
      <c r="C350" s="217" t="s">
        <v>540</v>
      </c>
      <c r="D350" s="217" t="s">
        <v>155</v>
      </c>
      <c r="E350" s="218" t="s">
        <v>541</v>
      </c>
      <c r="F350" s="219" t="s">
        <v>542</v>
      </c>
      <c r="G350" s="220" t="s">
        <v>282</v>
      </c>
      <c r="H350" s="221">
        <v>0.085999999999999993</v>
      </c>
      <c r="I350" s="222"/>
      <c r="J350" s="223">
        <f>ROUND(I350*H350,2)</f>
        <v>0</v>
      </c>
      <c r="K350" s="224"/>
      <c r="L350" s="44"/>
      <c r="M350" s="225" t="s">
        <v>1</v>
      </c>
      <c r="N350" s="226" t="s">
        <v>44</v>
      </c>
      <c r="O350" s="91"/>
      <c r="P350" s="227">
        <f>O350*H350</f>
        <v>0</v>
      </c>
      <c r="Q350" s="227">
        <v>0</v>
      </c>
      <c r="R350" s="227">
        <f>Q350*H350</f>
        <v>0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228</v>
      </c>
      <c r="AT350" s="229" t="s">
        <v>155</v>
      </c>
      <c r="AU350" s="229" t="s">
        <v>160</v>
      </c>
      <c r="AY350" s="17" t="s">
        <v>153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160</v>
      </c>
      <c r="BK350" s="230">
        <f>ROUND(I350*H350,2)</f>
        <v>0</v>
      </c>
      <c r="BL350" s="17" t="s">
        <v>228</v>
      </c>
      <c r="BM350" s="229" t="s">
        <v>543</v>
      </c>
    </row>
    <row r="351" s="12" customFormat="1" ht="22.8" customHeight="1">
      <c r="A351" s="12"/>
      <c r="B351" s="202"/>
      <c r="C351" s="203"/>
      <c r="D351" s="204" t="s">
        <v>77</v>
      </c>
      <c r="E351" s="215" t="s">
        <v>544</v>
      </c>
      <c r="F351" s="215" t="s">
        <v>545</v>
      </c>
      <c r="G351" s="203"/>
      <c r="H351" s="203"/>
      <c r="I351" s="206"/>
      <c r="J351" s="216">
        <f>BK351</f>
        <v>0</v>
      </c>
      <c r="K351" s="203"/>
      <c r="L351" s="207"/>
      <c r="M351" s="208"/>
      <c r="N351" s="209"/>
      <c r="O351" s="209"/>
      <c r="P351" s="210">
        <f>SUM(P352:P358)</f>
        <v>0</v>
      </c>
      <c r="Q351" s="209"/>
      <c r="R351" s="210">
        <f>SUM(R352:R358)</f>
        <v>0.00044999999999999999</v>
      </c>
      <c r="S351" s="209"/>
      <c r="T351" s="211">
        <f>SUM(T352:T358)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2" t="s">
        <v>160</v>
      </c>
      <c r="AT351" s="213" t="s">
        <v>77</v>
      </c>
      <c r="AU351" s="213" t="s">
        <v>86</v>
      </c>
      <c r="AY351" s="212" t="s">
        <v>153</v>
      </c>
      <c r="BK351" s="214">
        <f>SUM(BK352:BK358)</f>
        <v>0</v>
      </c>
    </row>
    <row r="352" s="2" customFormat="1" ht="16.5" customHeight="1">
      <c r="A352" s="38"/>
      <c r="B352" s="39"/>
      <c r="C352" s="217" t="s">
        <v>546</v>
      </c>
      <c r="D352" s="217" t="s">
        <v>155</v>
      </c>
      <c r="E352" s="218" t="s">
        <v>547</v>
      </c>
      <c r="F352" s="219" t="s">
        <v>548</v>
      </c>
      <c r="G352" s="220" t="s">
        <v>350</v>
      </c>
      <c r="H352" s="221">
        <v>1</v>
      </c>
      <c r="I352" s="222"/>
      <c r="J352" s="223">
        <f>ROUND(I352*H352,2)</f>
        <v>0</v>
      </c>
      <c r="K352" s="224"/>
      <c r="L352" s="44"/>
      <c r="M352" s="225" t="s">
        <v>1</v>
      </c>
      <c r="N352" s="226" t="s">
        <v>44</v>
      </c>
      <c r="O352" s="91"/>
      <c r="P352" s="227">
        <f>O352*H352</f>
        <v>0</v>
      </c>
      <c r="Q352" s="227">
        <v>0</v>
      </c>
      <c r="R352" s="227">
        <f>Q352*H352</f>
        <v>0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228</v>
      </c>
      <c r="AT352" s="229" t="s">
        <v>155</v>
      </c>
      <c r="AU352" s="229" t="s">
        <v>160</v>
      </c>
      <c r="AY352" s="17" t="s">
        <v>153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160</v>
      </c>
      <c r="BK352" s="230">
        <f>ROUND(I352*H352,2)</f>
        <v>0</v>
      </c>
      <c r="BL352" s="17" t="s">
        <v>228</v>
      </c>
      <c r="BM352" s="229" t="s">
        <v>549</v>
      </c>
    </row>
    <row r="353" s="13" customFormat="1">
      <c r="A353" s="13"/>
      <c r="B353" s="231"/>
      <c r="C353" s="232"/>
      <c r="D353" s="233" t="s">
        <v>162</v>
      </c>
      <c r="E353" s="234" t="s">
        <v>1</v>
      </c>
      <c r="F353" s="235" t="s">
        <v>86</v>
      </c>
      <c r="G353" s="232"/>
      <c r="H353" s="236">
        <v>1</v>
      </c>
      <c r="I353" s="237"/>
      <c r="J353" s="232"/>
      <c r="K353" s="232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162</v>
      </c>
      <c r="AU353" s="242" t="s">
        <v>160</v>
      </c>
      <c r="AV353" s="13" t="s">
        <v>160</v>
      </c>
      <c r="AW353" s="13" t="s">
        <v>34</v>
      </c>
      <c r="AX353" s="13" t="s">
        <v>86</v>
      </c>
      <c r="AY353" s="242" t="s">
        <v>153</v>
      </c>
    </row>
    <row r="354" s="2" customFormat="1" ht="21.75" customHeight="1">
      <c r="A354" s="38"/>
      <c r="B354" s="39"/>
      <c r="C354" s="217" t="s">
        <v>550</v>
      </c>
      <c r="D354" s="217" t="s">
        <v>155</v>
      </c>
      <c r="E354" s="218" t="s">
        <v>551</v>
      </c>
      <c r="F354" s="219" t="s">
        <v>552</v>
      </c>
      <c r="G354" s="220" t="s">
        <v>390</v>
      </c>
      <c r="H354" s="221">
        <v>1</v>
      </c>
      <c r="I354" s="222"/>
      <c r="J354" s="223">
        <f>ROUND(I354*H354,2)</f>
        <v>0</v>
      </c>
      <c r="K354" s="224"/>
      <c r="L354" s="44"/>
      <c r="M354" s="225" t="s">
        <v>1</v>
      </c>
      <c r="N354" s="226" t="s">
        <v>44</v>
      </c>
      <c r="O354" s="91"/>
      <c r="P354" s="227">
        <f>O354*H354</f>
        <v>0</v>
      </c>
      <c r="Q354" s="227">
        <v>0</v>
      </c>
      <c r="R354" s="227">
        <f>Q354*H354</f>
        <v>0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159</v>
      </c>
      <c r="AT354" s="229" t="s">
        <v>155</v>
      </c>
      <c r="AU354" s="229" t="s">
        <v>160</v>
      </c>
      <c r="AY354" s="17" t="s">
        <v>153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160</v>
      </c>
      <c r="BK354" s="230">
        <f>ROUND(I354*H354,2)</f>
        <v>0</v>
      </c>
      <c r="BL354" s="17" t="s">
        <v>159</v>
      </c>
      <c r="BM354" s="229" t="s">
        <v>553</v>
      </c>
    </row>
    <row r="355" s="13" customFormat="1">
      <c r="A355" s="13"/>
      <c r="B355" s="231"/>
      <c r="C355" s="232"/>
      <c r="D355" s="233" t="s">
        <v>162</v>
      </c>
      <c r="E355" s="234" t="s">
        <v>1</v>
      </c>
      <c r="F355" s="235" t="s">
        <v>86</v>
      </c>
      <c r="G355" s="232"/>
      <c r="H355" s="236">
        <v>1</v>
      </c>
      <c r="I355" s="237"/>
      <c r="J355" s="232"/>
      <c r="K355" s="232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162</v>
      </c>
      <c r="AU355" s="242" t="s">
        <v>160</v>
      </c>
      <c r="AV355" s="13" t="s">
        <v>160</v>
      </c>
      <c r="AW355" s="13" t="s">
        <v>34</v>
      </c>
      <c r="AX355" s="13" t="s">
        <v>86</v>
      </c>
      <c r="AY355" s="242" t="s">
        <v>153</v>
      </c>
    </row>
    <row r="356" s="2" customFormat="1" ht="16.5" customHeight="1">
      <c r="A356" s="38"/>
      <c r="B356" s="39"/>
      <c r="C356" s="264" t="s">
        <v>554</v>
      </c>
      <c r="D356" s="264" t="s">
        <v>328</v>
      </c>
      <c r="E356" s="265" t="s">
        <v>555</v>
      </c>
      <c r="F356" s="266" t="s">
        <v>556</v>
      </c>
      <c r="G356" s="267" t="s">
        <v>390</v>
      </c>
      <c r="H356" s="268">
        <v>1</v>
      </c>
      <c r="I356" s="269"/>
      <c r="J356" s="270">
        <f>ROUND(I356*H356,2)</f>
        <v>0</v>
      </c>
      <c r="K356" s="271"/>
      <c r="L356" s="272"/>
      <c r="M356" s="273" t="s">
        <v>1</v>
      </c>
      <c r="N356" s="274" t="s">
        <v>44</v>
      </c>
      <c r="O356" s="91"/>
      <c r="P356" s="227">
        <f>O356*H356</f>
        <v>0</v>
      </c>
      <c r="Q356" s="227">
        <v>0.00044999999999999999</v>
      </c>
      <c r="R356" s="227">
        <f>Q356*H356</f>
        <v>0.00044999999999999999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193</v>
      </c>
      <c r="AT356" s="229" t="s">
        <v>328</v>
      </c>
      <c r="AU356" s="229" t="s">
        <v>160</v>
      </c>
      <c r="AY356" s="17" t="s">
        <v>153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160</v>
      </c>
      <c r="BK356" s="230">
        <f>ROUND(I356*H356,2)</f>
        <v>0</v>
      </c>
      <c r="BL356" s="17" t="s">
        <v>159</v>
      </c>
      <c r="BM356" s="229" t="s">
        <v>557</v>
      </c>
    </row>
    <row r="357" s="13" customFormat="1">
      <c r="A357" s="13"/>
      <c r="B357" s="231"/>
      <c r="C357" s="232"/>
      <c r="D357" s="233" t="s">
        <v>162</v>
      </c>
      <c r="E357" s="234" t="s">
        <v>1</v>
      </c>
      <c r="F357" s="235" t="s">
        <v>86</v>
      </c>
      <c r="G357" s="232"/>
      <c r="H357" s="236">
        <v>1</v>
      </c>
      <c r="I357" s="237"/>
      <c r="J357" s="232"/>
      <c r="K357" s="232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162</v>
      </c>
      <c r="AU357" s="242" t="s">
        <v>160</v>
      </c>
      <c r="AV357" s="13" t="s">
        <v>160</v>
      </c>
      <c r="AW357" s="13" t="s">
        <v>34</v>
      </c>
      <c r="AX357" s="13" t="s">
        <v>86</v>
      </c>
      <c r="AY357" s="242" t="s">
        <v>153</v>
      </c>
    </row>
    <row r="358" s="2" customFormat="1" ht="24.15" customHeight="1">
      <c r="A358" s="38"/>
      <c r="B358" s="39"/>
      <c r="C358" s="217" t="s">
        <v>558</v>
      </c>
      <c r="D358" s="217" t="s">
        <v>155</v>
      </c>
      <c r="E358" s="218" t="s">
        <v>559</v>
      </c>
      <c r="F358" s="219" t="s">
        <v>560</v>
      </c>
      <c r="G358" s="220" t="s">
        <v>561</v>
      </c>
      <c r="H358" s="275"/>
      <c r="I358" s="222"/>
      <c r="J358" s="223">
        <f>ROUND(I358*H358,2)</f>
        <v>0</v>
      </c>
      <c r="K358" s="224"/>
      <c r="L358" s="44"/>
      <c r="M358" s="225" t="s">
        <v>1</v>
      </c>
      <c r="N358" s="226" t="s">
        <v>44</v>
      </c>
      <c r="O358" s="91"/>
      <c r="P358" s="227">
        <f>O358*H358</f>
        <v>0</v>
      </c>
      <c r="Q358" s="227">
        <v>0</v>
      </c>
      <c r="R358" s="227">
        <f>Q358*H358</f>
        <v>0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228</v>
      </c>
      <c r="AT358" s="229" t="s">
        <v>155</v>
      </c>
      <c r="AU358" s="229" t="s">
        <v>160</v>
      </c>
      <c r="AY358" s="17" t="s">
        <v>153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160</v>
      </c>
      <c r="BK358" s="230">
        <f>ROUND(I358*H358,2)</f>
        <v>0</v>
      </c>
      <c r="BL358" s="17" t="s">
        <v>228</v>
      </c>
      <c r="BM358" s="229" t="s">
        <v>562</v>
      </c>
    </row>
    <row r="359" s="12" customFormat="1" ht="22.8" customHeight="1">
      <c r="A359" s="12"/>
      <c r="B359" s="202"/>
      <c r="C359" s="203"/>
      <c r="D359" s="204" t="s">
        <v>77</v>
      </c>
      <c r="E359" s="215" t="s">
        <v>563</v>
      </c>
      <c r="F359" s="215" t="s">
        <v>564</v>
      </c>
      <c r="G359" s="203"/>
      <c r="H359" s="203"/>
      <c r="I359" s="206"/>
      <c r="J359" s="216">
        <f>BK359</f>
        <v>0</v>
      </c>
      <c r="K359" s="203"/>
      <c r="L359" s="207"/>
      <c r="M359" s="208"/>
      <c r="N359" s="209"/>
      <c r="O359" s="209"/>
      <c r="P359" s="210">
        <f>SUM(P360:P363)</f>
        <v>0</v>
      </c>
      <c r="Q359" s="209"/>
      <c r="R359" s="210">
        <f>SUM(R360:R363)</f>
        <v>0</v>
      </c>
      <c r="S359" s="209"/>
      <c r="T359" s="211">
        <f>SUM(T360:T363)</f>
        <v>0.57275999999999994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2" t="s">
        <v>160</v>
      </c>
      <c r="AT359" s="213" t="s">
        <v>77</v>
      </c>
      <c r="AU359" s="213" t="s">
        <v>86</v>
      </c>
      <c r="AY359" s="212" t="s">
        <v>153</v>
      </c>
      <c r="BK359" s="214">
        <f>SUM(BK360:BK363)</f>
        <v>0</v>
      </c>
    </row>
    <row r="360" s="2" customFormat="1" ht="21.75" customHeight="1">
      <c r="A360" s="38"/>
      <c r="B360" s="39"/>
      <c r="C360" s="217" t="s">
        <v>565</v>
      </c>
      <c r="D360" s="217" t="s">
        <v>155</v>
      </c>
      <c r="E360" s="218" t="s">
        <v>566</v>
      </c>
      <c r="F360" s="219" t="s">
        <v>567</v>
      </c>
      <c r="G360" s="220" t="s">
        <v>90</v>
      </c>
      <c r="H360" s="221">
        <v>31.82</v>
      </c>
      <c r="I360" s="222"/>
      <c r="J360" s="223">
        <f>ROUND(I360*H360,2)</f>
        <v>0</v>
      </c>
      <c r="K360" s="224"/>
      <c r="L360" s="44"/>
      <c r="M360" s="225" t="s">
        <v>1</v>
      </c>
      <c r="N360" s="226" t="s">
        <v>44</v>
      </c>
      <c r="O360" s="91"/>
      <c r="P360" s="227">
        <f>O360*H360</f>
        <v>0</v>
      </c>
      <c r="Q360" s="227">
        <v>0</v>
      </c>
      <c r="R360" s="227">
        <f>Q360*H360</f>
        <v>0</v>
      </c>
      <c r="S360" s="227">
        <v>0.017999999999999999</v>
      </c>
      <c r="T360" s="228">
        <f>S360*H360</f>
        <v>0.57275999999999994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9" t="s">
        <v>228</v>
      </c>
      <c r="AT360" s="229" t="s">
        <v>155</v>
      </c>
      <c r="AU360" s="229" t="s">
        <v>160</v>
      </c>
      <c r="AY360" s="17" t="s">
        <v>153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7" t="s">
        <v>160</v>
      </c>
      <c r="BK360" s="230">
        <f>ROUND(I360*H360,2)</f>
        <v>0</v>
      </c>
      <c r="BL360" s="17" t="s">
        <v>228</v>
      </c>
      <c r="BM360" s="229" t="s">
        <v>568</v>
      </c>
    </row>
    <row r="361" s="13" customFormat="1">
      <c r="A361" s="13"/>
      <c r="B361" s="231"/>
      <c r="C361" s="232"/>
      <c r="D361" s="233" t="s">
        <v>162</v>
      </c>
      <c r="E361" s="234" t="s">
        <v>1</v>
      </c>
      <c r="F361" s="235" t="s">
        <v>321</v>
      </c>
      <c r="G361" s="232"/>
      <c r="H361" s="236">
        <v>16.77</v>
      </c>
      <c r="I361" s="237"/>
      <c r="J361" s="232"/>
      <c r="K361" s="232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162</v>
      </c>
      <c r="AU361" s="242" t="s">
        <v>160</v>
      </c>
      <c r="AV361" s="13" t="s">
        <v>160</v>
      </c>
      <c r="AW361" s="13" t="s">
        <v>34</v>
      </c>
      <c r="AX361" s="13" t="s">
        <v>78</v>
      </c>
      <c r="AY361" s="242" t="s">
        <v>153</v>
      </c>
    </row>
    <row r="362" s="13" customFormat="1">
      <c r="A362" s="13"/>
      <c r="B362" s="231"/>
      <c r="C362" s="232"/>
      <c r="D362" s="233" t="s">
        <v>162</v>
      </c>
      <c r="E362" s="234" t="s">
        <v>1</v>
      </c>
      <c r="F362" s="235" t="s">
        <v>322</v>
      </c>
      <c r="G362" s="232"/>
      <c r="H362" s="236">
        <v>15.050000000000001</v>
      </c>
      <c r="I362" s="237"/>
      <c r="J362" s="232"/>
      <c r="K362" s="232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162</v>
      </c>
      <c r="AU362" s="242" t="s">
        <v>160</v>
      </c>
      <c r="AV362" s="13" t="s">
        <v>160</v>
      </c>
      <c r="AW362" s="13" t="s">
        <v>34</v>
      </c>
      <c r="AX362" s="13" t="s">
        <v>78</v>
      </c>
      <c r="AY362" s="242" t="s">
        <v>153</v>
      </c>
    </row>
    <row r="363" s="14" customFormat="1">
      <c r="A363" s="14"/>
      <c r="B363" s="243"/>
      <c r="C363" s="244"/>
      <c r="D363" s="233" t="s">
        <v>162</v>
      </c>
      <c r="E363" s="245" t="s">
        <v>1</v>
      </c>
      <c r="F363" s="246" t="s">
        <v>165</v>
      </c>
      <c r="G363" s="244"/>
      <c r="H363" s="247">
        <v>31.82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162</v>
      </c>
      <c r="AU363" s="253" t="s">
        <v>160</v>
      </c>
      <c r="AV363" s="14" t="s">
        <v>159</v>
      </c>
      <c r="AW363" s="14" t="s">
        <v>34</v>
      </c>
      <c r="AX363" s="14" t="s">
        <v>86</v>
      </c>
      <c r="AY363" s="253" t="s">
        <v>153</v>
      </c>
    </row>
    <row r="364" s="12" customFormat="1" ht="22.8" customHeight="1">
      <c r="A364" s="12"/>
      <c r="B364" s="202"/>
      <c r="C364" s="203"/>
      <c r="D364" s="204" t="s">
        <v>77</v>
      </c>
      <c r="E364" s="215" t="s">
        <v>569</v>
      </c>
      <c r="F364" s="215" t="s">
        <v>570</v>
      </c>
      <c r="G364" s="203"/>
      <c r="H364" s="203"/>
      <c r="I364" s="206"/>
      <c r="J364" s="216">
        <f>BK364</f>
        <v>0</v>
      </c>
      <c r="K364" s="203"/>
      <c r="L364" s="207"/>
      <c r="M364" s="208"/>
      <c r="N364" s="209"/>
      <c r="O364" s="209"/>
      <c r="P364" s="210">
        <f>SUM(P365:P404)</f>
        <v>0</v>
      </c>
      <c r="Q364" s="209"/>
      <c r="R364" s="210">
        <f>SUM(R365:R404)</f>
        <v>0.20225000000000001</v>
      </c>
      <c r="S364" s="209"/>
      <c r="T364" s="211">
        <f>SUM(T365:T404)</f>
        <v>0.35626000000000002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2" t="s">
        <v>160</v>
      </c>
      <c r="AT364" s="213" t="s">
        <v>77</v>
      </c>
      <c r="AU364" s="213" t="s">
        <v>86</v>
      </c>
      <c r="AY364" s="212" t="s">
        <v>153</v>
      </c>
      <c r="BK364" s="214">
        <f>SUM(BK365:BK404)</f>
        <v>0</v>
      </c>
    </row>
    <row r="365" s="2" customFormat="1" ht="49.05" customHeight="1">
      <c r="A365" s="38"/>
      <c r="B365" s="39"/>
      <c r="C365" s="217" t="s">
        <v>571</v>
      </c>
      <c r="D365" s="217" t="s">
        <v>155</v>
      </c>
      <c r="E365" s="218" t="s">
        <v>572</v>
      </c>
      <c r="F365" s="219" t="s">
        <v>573</v>
      </c>
      <c r="G365" s="220" t="s">
        <v>350</v>
      </c>
      <c r="H365" s="221">
        <v>1</v>
      </c>
      <c r="I365" s="222"/>
      <c r="J365" s="223">
        <f>ROUND(I365*H365,2)</f>
        <v>0</v>
      </c>
      <c r="K365" s="224"/>
      <c r="L365" s="44"/>
      <c r="M365" s="225" t="s">
        <v>1</v>
      </c>
      <c r="N365" s="226" t="s">
        <v>44</v>
      </c>
      <c r="O365" s="91"/>
      <c r="P365" s="227">
        <f>O365*H365</f>
        <v>0</v>
      </c>
      <c r="Q365" s="227">
        <v>0</v>
      </c>
      <c r="R365" s="227">
        <f>Q365*H365</f>
        <v>0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228</v>
      </c>
      <c r="AT365" s="229" t="s">
        <v>155</v>
      </c>
      <c r="AU365" s="229" t="s">
        <v>160</v>
      </c>
      <c r="AY365" s="17" t="s">
        <v>153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160</v>
      </c>
      <c r="BK365" s="230">
        <f>ROUND(I365*H365,2)</f>
        <v>0</v>
      </c>
      <c r="BL365" s="17" t="s">
        <v>228</v>
      </c>
      <c r="BM365" s="229" t="s">
        <v>574</v>
      </c>
    </row>
    <row r="366" s="13" customFormat="1">
      <c r="A366" s="13"/>
      <c r="B366" s="231"/>
      <c r="C366" s="232"/>
      <c r="D366" s="233" t="s">
        <v>162</v>
      </c>
      <c r="E366" s="234" t="s">
        <v>1</v>
      </c>
      <c r="F366" s="235" t="s">
        <v>86</v>
      </c>
      <c r="G366" s="232"/>
      <c r="H366" s="236">
        <v>1</v>
      </c>
      <c r="I366" s="237"/>
      <c r="J366" s="232"/>
      <c r="K366" s="232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162</v>
      </c>
      <c r="AU366" s="242" t="s">
        <v>160</v>
      </c>
      <c r="AV366" s="13" t="s">
        <v>160</v>
      </c>
      <c r="AW366" s="13" t="s">
        <v>34</v>
      </c>
      <c r="AX366" s="13" t="s">
        <v>86</v>
      </c>
      <c r="AY366" s="242" t="s">
        <v>153</v>
      </c>
    </row>
    <row r="367" s="2" customFormat="1" ht="24.15" customHeight="1">
      <c r="A367" s="38"/>
      <c r="B367" s="39"/>
      <c r="C367" s="217" t="s">
        <v>575</v>
      </c>
      <c r="D367" s="217" t="s">
        <v>155</v>
      </c>
      <c r="E367" s="218" t="s">
        <v>576</v>
      </c>
      <c r="F367" s="219" t="s">
        <v>577</v>
      </c>
      <c r="G367" s="220" t="s">
        <v>90</v>
      </c>
      <c r="H367" s="221">
        <v>6.4000000000000004</v>
      </c>
      <c r="I367" s="222"/>
      <c r="J367" s="223">
        <f>ROUND(I367*H367,2)</f>
        <v>0</v>
      </c>
      <c r="K367" s="224"/>
      <c r="L367" s="44"/>
      <c r="M367" s="225" t="s">
        <v>1</v>
      </c>
      <c r="N367" s="226" t="s">
        <v>44</v>
      </c>
      <c r="O367" s="91"/>
      <c r="P367" s="227">
        <f>O367*H367</f>
        <v>0</v>
      </c>
      <c r="Q367" s="227">
        <v>0</v>
      </c>
      <c r="R367" s="227">
        <f>Q367*H367</f>
        <v>0</v>
      </c>
      <c r="S367" s="227">
        <v>0.024649999999999998</v>
      </c>
      <c r="T367" s="228">
        <f>S367*H367</f>
        <v>0.15776000000000001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228</v>
      </c>
      <c r="AT367" s="229" t="s">
        <v>155</v>
      </c>
      <c r="AU367" s="229" t="s">
        <v>160</v>
      </c>
      <c r="AY367" s="17" t="s">
        <v>153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160</v>
      </c>
      <c r="BK367" s="230">
        <f>ROUND(I367*H367,2)</f>
        <v>0</v>
      </c>
      <c r="BL367" s="17" t="s">
        <v>228</v>
      </c>
      <c r="BM367" s="229" t="s">
        <v>578</v>
      </c>
    </row>
    <row r="368" s="13" customFormat="1">
      <c r="A368" s="13"/>
      <c r="B368" s="231"/>
      <c r="C368" s="232"/>
      <c r="D368" s="233" t="s">
        <v>162</v>
      </c>
      <c r="E368" s="234" t="s">
        <v>1</v>
      </c>
      <c r="F368" s="235" t="s">
        <v>579</v>
      </c>
      <c r="G368" s="232"/>
      <c r="H368" s="236">
        <v>6.4000000000000004</v>
      </c>
      <c r="I368" s="237"/>
      <c r="J368" s="232"/>
      <c r="K368" s="232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162</v>
      </c>
      <c r="AU368" s="242" t="s">
        <v>160</v>
      </c>
      <c r="AV368" s="13" t="s">
        <v>160</v>
      </c>
      <c r="AW368" s="13" t="s">
        <v>34</v>
      </c>
      <c r="AX368" s="13" t="s">
        <v>86</v>
      </c>
      <c r="AY368" s="242" t="s">
        <v>153</v>
      </c>
    </row>
    <row r="369" s="2" customFormat="1" ht="24.15" customHeight="1">
      <c r="A369" s="38"/>
      <c r="B369" s="39"/>
      <c r="C369" s="217" t="s">
        <v>580</v>
      </c>
      <c r="D369" s="217" t="s">
        <v>155</v>
      </c>
      <c r="E369" s="218" t="s">
        <v>581</v>
      </c>
      <c r="F369" s="219" t="s">
        <v>582</v>
      </c>
      <c r="G369" s="220" t="s">
        <v>390</v>
      </c>
      <c r="H369" s="221">
        <v>6</v>
      </c>
      <c r="I369" s="222"/>
      <c r="J369" s="223">
        <f>ROUND(I369*H369,2)</f>
        <v>0</v>
      </c>
      <c r="K369" s="224"/>
      <c r="L369" s="44"/>
      <c r="M369" s="225" t="s">
        <v>1</v>
      </c>
      <c r="N369" s="226" t="s">
        <v>44</v>
      </c>
      <c r="O369" s="91"/>
      <c r="P369" s="227">
        <f>O369*H369</f>
        <v>0</v>
      </c>
      <c r="Q369" s="227">
        <v>0</v>
      </c>
      <c r="R369" s="227">
        <f>Q369*H369</f>
        <v>0</v>
      </c>
      <c r="S369" s="227">
        <v>0</v>
      </c>
      <c r="T369" s="22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228</v>
      </c>
      <c r="AT369" s="229" t="s">
        <v>155</v>
      </c>
      <c r="AU369" s="229" t="s">
        <v>160</v>
      </c>
      <c r="AY369" s="17" t="s">
        <v>153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160</v>
      </c>
      <c r="BK369" s="230">
        <f>ROUND(I369*H369,2)</f>
        <v>0</v>
      </c>
      <c r="BL369" s="17" t="s">
        <v>228</v>
      </c>
      <c r="BM369" s="229" t="s">
        <v>583</v>
      </c>
    </row>
    <row r="370" s="13" customFormat="1">
      <c r="A370" s="13"/>
      <c r="B370" s="231"/>
      <c r="C370" s="232"/>
      <c r="D370" s="233" t="s">
        <v>162</v>
      </c>
      <c r="E370" s="234" t="s">
        <v>1</v>
      </c>
      <c r="F370" s="235" t="s">
        <v>584</v>
      </c>
      <c r="G370" s="232"/>
      <c r="H370" s="236">
        <v>3</v>
      </c>
      <c r="I370" s="237"/>
      <c r="J370" s="232"/>
      <c r="K370" s="232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162</v>
      </c>
      <c r="AU370" s="242" t="s">
        <v>160</v>
      </c>
      <c r="AV370" s="13" t="s">
        <v>160</v>
      </c>
      <c r="AW370" s="13" t="s">
        <v>34</v>
      </c>
      <c r="AX370" s="13" t="s">
        <v>78</v>
      </c>
      <c r="AY370" s="242" t="s">
        <v>153</v>
      </c>
    </row>
    <row r="371" s="13" customFormat="1">
      <c r="A371" s="13"/>
      <c r="B371" s="231"/>
      <c r="C371" s="232"/>
      <c r="D371" s="233" t="s">
        <v>162</v>
      </c>
      <c r="E371" s="234" t="s">
        <v>1</v>
      </c>
      <c r="F371" s="235" t="s">
        <v>585</v>
      </c>
      <c r="G371" s="232"/>
      <c r="H371" s="236">
        <v>3</v>
      </c>
      <c r="I371" s="237"/>
      <c r="J371" s="232"/>
      <c r="K371" s="232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162</v>
      </c>
      <c r="AU371" s="242" t="s">
        <v>160</v>
      </c>
      <c r="AV371" s="13" t="s">
        <v>160</v>
      </c>
      <c r="AW371" s="13" t="s">
        <v>34</v>
      </c>
      <c r="AX371" s="13" t="s">
        <v>78</v>
      </c>
      <c r="AY371" s="242" t="s">
        <v>153</v>
      </c>
    </row>
    <row r="372" s="14" customFormat="1">
      <c r="A372" s="14"/>
      <c r="B372" s="243"/>
      <c r="C372" s="244"/>
      <c r="D372" s="233" t="s">
        <v>162</v>
      </c>
      <c r="E372" s="245" t="s">
        <v>1</v>
      </c>
      <c r="F372" s="246" t="s">
        <v>165</v>
      </c>
      <c r="G372" s="244"/>
      <c r="H372" s="247">
        <v>6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162</v>
      </c>
      <c r="AU372" s="253" t="s">
        <v>160</v>
      </c>
      <c r="AV372" s="14" t="s">
        <v>159</v>
      </c>
      <c r="AW372" s="14" t="s">
        <v>34</v>
      </c>
      <c r="AX372" s="14" t="s">
        <v>86</v>
      </c>
      <c r="AY372" s="253" t="s">
        <v>153</v>
      </c>
    </row>
    <row r="373" s="2" customFormat="1" ht="24.15" customHeight="1">
      <c r="A373" s="38"/>
      <c r="B373" s="39"/>
      <c r="C373" s="264" t="s">
        <v>586</v>
      </c>
      <c r="D373" s="264" t="s">
        <v>328</v>
      </c>
      <c r="E373" s="265" t="s">
        <v>587</v>
      </c>
      <c r="F373" s="266" t="s">
        <v>588</v>
      </c>
      <c r="G373" s="267" t="s">
        <v>390</v>
      </c>
      <c r="H373" s="268">
        <v>2</v>
      </c>
      <c r="I373" s="269"/>
      <c r="J373" s="270">
        <f>ROUND(I373*H373,2)</f>
        <v>0</v>
      </c>
      <c r="K373" s="271"/>
      <c r="L373" s="272"/>
      <c r="M373" s="273" t="s">
        <v>1</v>
      </c>
      <c r="N373" s="274" t="s">
        <v>44</v>
      </c>
      <c r="O373" s="91"/>
      <c r="P373" s="227">
        <f>O373*H373</f>
        <v>0</v>
      </c>
      <c r="Q373" s="227">
        <v>0.02</v>
      </c>
      <c r="R373" s="227">
        <f>Q373*H373</f>
        <v>0.040000000000000001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327</v>
      </c>
      <c r="AT373" s="229" t="s">
        <v>328</v>
      </c>
      <c r="AU373" s="229" t="s">
        <v>160</v>
      </c>
      <c r="AY373" s="17" t="s">
        <v>153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160</v>
      </c>
      <c r="BK373" s="230">
        <f>ROUND(I373*H373,2)</f>
        <v>0</v>
      </c>
      <c r="BL373" s="17" t="s">
        <v>228</v>
      </c>
      <c r="BM373" s="229" t="s">
        <v>589</v>
      </c>
    </row>
    <row r="374" s="13" customFormat="1">
      <c r="A374" s="13"/>
      <c r="B374" s="231"/>
      <c r="C374" s="232"/>
      <c r="D374" s="233" t="s">
        <v>162</v>
      </c>
      <c r="E374" s="234" t="s">
        <v>1</v>
      </c>
      <c r="F374" s="235" t="s">
        <v>590</v>
      </c>
      <c r="G374" s="232"/>
      <c r="H374" s="236">
        <v>2</v>
      </c>
      <c r="I374" s="237"/>
      <c r="J374" s="232"/>
      <c r="K374" s="232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162</v>
      </c>
      <c r="AU374" s="242" t="s">
        <v>160</v>
      </c>
      <c r="AV374" s="13" t="s">
        <v>160</v>
      </c>
      <c r="AW374" s="13" t="s">
        <v>34</v>
      </c>
      <c r="AX374" s="13" t="s">
        <v>86</v>
      </c>
      <c r="AY374" s="242" t="s">
        <v>153</v>
      </c>
    </row>
    <row r="375" s="2" customFormat="1" ht="24.15" customHeight="1">
      <c r="A375" s="38"/>
      <c r="B375" s="39"/>
      <c r="C375" s="264" t="s">
        <v>591</v>
      </c>
      <c r="D375" s="264" t="s">
        <v>328</v>
      </c>
      <c r="E375" s="265" t="s">
        <v>592</v>
      </c>
      <c r="F375" s="266" t="s">
        <v>593</v>
      </c>
      <c r="G375" s="267" t="s">
        <v>390</v>
      </c>
      <c r="H375" s="268">
        <v>3</v>
      </c>
      <c r="I375" s="269"/>
      <c r="J375" s="270">
        <f>ROUND(I375*H375,2)</f>
        <v>0</v>
      </c>
      <c r="K375" s="271"/>
      <c r="L375" s="272"/>
      <c r="M375" s="273" t="s">
        <v>1</v>
      </c>
      <c r="N375" s="274" t="s">
        <v>44</v>
      </c>
      <c r="O375" s="91"/>
      <c r="P375" s="227">
        <f>O375*H375</f>
        <v>0</v>
      </c>
      <c r="Q375" s="227">
        <v>0.012999999999999999</v>
      </c>
      <c r="R375" s="227">
        <f>Q375*H375</f>
        <v>0.039</v>
      </c>
      <c r="S375" s="227">
        <v>0</v>
      </c>
      <c r="T375" s="228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9" t="s">
        <v>327</v>
      </c>
      <c r="AT375" s="229" t="s">
        <v>328</v>
      </c>
      <c r="AU375" s="229" t="s">
        <v>160</v>
      </c>
      <c r="AY375" s="17" t="s">
        <v>153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160</v>
      </c>
      <c r="BK375" s="230">
        <f>ROUND(I375*H375,2)</f>
        <v>0</v>
      </c>
      <c r="BL375" s="17" t="s">
        <v>228</v>
      </c>
      <c r="BM375" s="229" t="s">
        <v>594</v>
      </c>
    </row>
    <row r="376" s="13" customFormat="1">
      <c r="A376" s="13"/>
      <c r="B376" s="231"/>
      <c r="C376" s="232"/>
      <c r="D376" s="233" t="s">
        <v>162</v>
      </c>
      <c r="E376" s="234" t="s">
        <v>1</v>
      </c>
      <c r="F376" s="235" t="s">
        <v>584</v>
      </c>
      <c r="G376" s="232"/>
      <c r="H376" s="236">
        <v>3</v>
      </c>
      <c r="I376" s="237"/>
      <c r="J376" s="232"/>
      <c r="K376" s="232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162</v>
      </c>
      <c r="AU376" s="242" t="s">
        <v>160</v>
      </c>
      <c r="AV376" s="13" t="s">
        <v>160</v>
      </c>
      <c r="AW376" s="13" t="s">
        <v>34</v>
      </c>
      <c r="AX376" s="13" t="s">
        <v>86</v>
      </c>
      <c r="AY376" s="242" t="s">
        <v>153</v>
      </c>
    </row>
    <row r="377" s="2" customFormat="1" ht="24.15" customHeight="1">
      <c r="A377" s="38"/>
      <c r="B377" s="39"/>
      <c r="C377" s="264" t="s">
        <v>595</v>
      </c>
      <c r="D377" s="264" t="s">
        <v>328</v>
      </c>
      <c r="E377" s="265" t="s">
        <v>596</v>
      </c>
      <c r="F377" s="266" t="s">
        <v>597</v>
      </c>
      <c r="G377" s="267" t="s">
        <v>390</v>
      </c>
      <c r="H377" s="268">
        <v>1</v>
      </c>
      <c r="I377" s="269"/>
      <c r="J377" s="270">
        <f>ROUND(I377*H377,2)</f>
        <v>0</v>
      </c>
      <c r="K377" s="271"/>
      <c r="L377" s="272"/>
      <c r="M377" s="273" t="s">
        <v>1</v>
      </c>
      <c r="N377" s="274" t="s">
        <v>44</v>
      </c>
      <c r="O377" s="91"/>
      <c r="P377" s="227">
        <f>O377*H377</f>
        <v>0</v>
      </c>
      <c r="Q377" s="227">
        <v>0.016</v>
      </c>
      <c r="R377" s="227">
        <f>Q377*H377</f>
        <v>0.016</v>
      </c>
      <c r="S377" s="227">
        <v>0</v>
      </c>
      <c r="T377" s="22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9" t="s">
        <v>327</v>
      </c>
      <c r="AT377" s="229" t="s">
        <v>328</v>
      </c>
      <c r="AU377" s="229" t="s">
        <v>160</v>
      </c>
      <c r="AY377" s="17" t="s">
        <v>153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7" t="s">
        <v>160</v>
      </c>
      <c r="BK377" s="230">
        <f>ROUND(I377*H377,2)</f>
        <v>0</v>
      </c>
      <c r="BL377" s="17" t="s">
        <v>228</v>
      </c>
      <c r="BM377" s="229" t="s">
        <v>598</v>
      </c>
    </row>
    <row r="378" s="13" customFormat="1">
      <c r="A378" s="13"/>
      <c r="B378" s="231"/>
      <c r="C378" s="232"/>
      <c r="D378" s="233" t="s">
        <v>162</v>
      </c>
      <c r="E378" s="234" t="s">
        <v>1</v>
      </c>
      <c r="F378" s="235" t="s">
        <v>86</v>
      </c>
      <c r="G378" s="232"/>
      <c r="H378" s="236">
        <v>1</v>
      </c>
      <c r="I378" s="237"/>
      <c r="J378" s="232"/>
      <c r="K378" s="232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162</v>
      </c>
      <c r="AU378" s="242" t="s">
        <v>160</v>
      </c>
      <c r="AV378" s="13" t="s">
        <v>160</v>
      </c>
      <c r="AW378" s="13" t="s">
        <v>34</v>
      </c>
      <c r="AX378" s="13" t="s">
        <v>86</v>
      </c>
      <c r="AY378" s="242" t="s">
        <v>153</v>
      </c>
    </row>
    <row r="379" s="2" customFormat="1" ht="21.75" customHeight="1">
      <c r="A379" s="38"/>
      <c r="B379" s="39"/>
      <c r="C379" s="217" t="s">
        <v>599</v>
      </c>
      <c r="D379" s="217" t="s">
        <v>155</v>
      </c>
      <c r="E379" s="218" t="s">
        <v>600</v>
      </c>
      <c r="F379" s="219" t="s">
        <v>601</v>
      </c>
      <c r="G379" s="220" t="s">
        <v>390</v>
      </c>
      <c r="H379" s="221">
        <v>6</v>
      </c>
      <c r="I379" s="222"/>
      <c r="J379" s="223">
        <f>ROUND(I379*H379,2)</f>
        <v>0</v>
      </c>
      <c r="K379" s="224"/>
      <c r="L379" s="44"/>
      <c r="M379" s="225" t="s">
        <v>1</v>
      </c>
      <c r="N379" s="226" t="s">
        <v>44</v>
      </c>
      <c r="O379" s="91"/>
      <c r="P379" s="227">
        <f>O379*H379</f>
        <v>0</v>
      </c>
      <c r="Q379" s="227">
        <v>0</v>
      </c>
      <c r="R379" s="227">
        <f>Q379*H379</f>
        <v>0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228</v>
      </c>
      <c r="AT379" s="229" t="s">
        <v>155</v>
      </c>
      <c r="AU379" s="229" t="s">
        <v>160</v>
      </c>
      <c r="AY379" s="17" t="s">
        <v>153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160</v>
      </c>
      <c r="BK379" s="230">
        <f>ROUND(I379*H379,2)</f>
        <v>0</v>
      </c>
      <c r="BL379" s="17" t="s">
        <v>228</v>
      </c>
      <c r="BM379" s="229" t="s">
        <v>602</v>
      </c>
    </row>
    <row r="380" s="13" customFormat="1">
      <c r="A380" s="13"/>
      <c r="B380" s="231"/>
      <c r="C380" s="232"/>
      <c r="D380" s="233" t="s">
        <v>162</v>
      </c>
      <c r="E380" s="234" t="s">
        <v>1</v>
      </c>
      <c r="F380" s="235" t="s">
        <v>584</v>
      </c>
      <c r="G380" s="232"/>
      <c r="H380" s="236">
        <v>3</v>
      </c>
      <c r="I380" s="237"/>
      <c r="J380" s="232"/>
      <c r="K380" s="232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162</v>
      </c>
      <c r="AU380" s="242" t="s">
        <v>160</v>
      </c>
      <c r="AV380" s="13" t="s">
        <v>160</v>
      </c>
      <c r="AW380" s="13" t="s">
        <v>34</v>
      </c>
      <c r="AX380" s="13" t="s">
        <v>78</v>
      </c>
      <c r="AY380" s="242" t="s">
        <v>153</v>
      </c>
    </row>
    <row r="381" s="13" customFormat="1">
      <c r="A381" s="13"/>
      <c r="B381" s="231"/>
      <c r="C381" s="232"/>
      <c r="D381" s="233" t="s">
        <v>162</v>
      </c>
      <c r="E381" s="234" t="s">
        <v>1</v>
      </c>
      <c r="F381" s="235" t="s">
        <v>585</v>
      </c>
      <c r="G381" s="232"/>
      <c r="H381" s="236">
        <v>3</v>
      </c>
      <c r="I381" s="237"/>
      <c r="J381" s="232"/>
      <c r="K381" s="232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162</v>
      </c>
      <c r="AU381" s="242" t="s">
        <v>160</v>
      </c>
      <c r="AV381" s="13" t="s">
        <v>160</v>
      </c>
      <c r="AW381" s="13" t="s">
        <v>34</v>
      </c>
      <c r="AX381" s="13" t="s">
        <v>78</v>
      </c>
      <c r="AY381" s="242" t="s">
        <v>153</v>
      </c>
    </row>
    <row r="382" s="14" customFormat="1">
      <c r="A382" s="14"/>
      <c r="B382" s="243"/>
      <c r="C382" s="244"/>
      <c r="D382" s="233" t="s">
        <v>162</v>
      </c>
      <c r="E382" s="245" t="s">
        <v>1</v>
      </c>
      <c r="F382" s="246" t="s">
        <v>165</v>
      </c>
      <c r="G382" s="244"/>
      <c r="H382" s="247">
        <v>6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162</v>
      </c>
      <c r="AU382" s="253" t="s">
        <v>160</v>
      </c>
      <c r="AV382" s="14" t="s">
        <v>159</v>
      </c>
      <c r="AW382" s="14" t="s">
        <v>34</v>
      </c>
      <c r="AX382" s="14" t="s">
        <v>86</v>
      </c>
      <c r="AY382" s="253" t="s">
        <v>153</v>
      </c>
    </row>
    <row r="383" s="2" customFormat="1" ht="24.15" customHeight="1">
      <c r="A383" s="38"/>
      <c r="B383" s="39"/>
      <c r="C383" s="264" t="s">
        <v>603</v>
      </c>
      <c r="D383" s="264" t="s">
        <v>328</v>
      </c>
      <c r="E383" s="265" t="s">
        <v>604</v>
      </c>
      <c r="F383" s="266" t="s">
        <v>605</v>
      </c>
      <c r="G383" s="267" t="s">
        <v>390</v>
      </c>
      <c r="H383" s="268">
        <v>6</v>
      </c>
      <c r="I383" s="269"/>
      <c r="J383" s="270">
        <f>ROUND(I383*H383,2)</f>
        <v>0</v>
      </c>
      <c r="K383" s="271"/>
      <c r="L383" s="272"/>
      <c r="M383" s="273" t="s">
        <v>1</v>
      </c>
      <c r="N383" s="274" t="s">
        <v>44</v>
      </c>
      <c r="O383" s="91"/>
      <c r="P383" s="227">
        <f>O383*H383</f>
        <v>0</v>
      </c>
      <c r="Q383" s="227">
        <v>0.0011999999999999999</v>
      </c>
      <c r="R383" s="227">
        <f>Q383*H383</f>
        <v>0.0071999999999999998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327</v>
      </c>
      <c r="AT383" s="229" t="s">
        <v>328</v>
      </c>
      <c r="AU383" s="229" t="s">
        <v>160</v>
      </c>
      <c r="AY383" s="17" t="s">
        <v>153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160</v>
      </c>
      <c r="BK383" s="230">
        <f>ROUND(I383*H383,2)</f>
        <v>0</v>
      </c>
      <c r="BL383" s="17" t="s">
        <v>228</v>
      </c>
      <c r="BM383" s="229" t="s">
        <v>606</v>
      </c>
    </row>
    <row r="384" s="13" customFormat="1">
      <c r="A384" s="13"/>
      <c r="B384" s="231"/>
      <c r="C384" s="232"/>
      <c r="D384" s="233" t="s">
        <v>162</v>
      </c>
      <c r="E384" s="234" t="s">
        <v>1</v>
      </c>
      <c r="F384" s="235" t="s">
        <v>584</v>
      </c>
      <c r="G384" s="232"/>
      <c r="H384" s="236">
        <v>3</v>
      </c>
      <c r="I384" s="237"/>
      <c r="J384" s="232"/>
      <c r="K384" s="232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162</v>
      </c>
      <c r="AU384" s="242" t="s">
        <v>160</v>
      </c>
      <c r="AV384" s="13" t="s">
        <v>160</v>
      </c>
      <c r="AW384" s="13" t="s">
        <v>34</v>
      </c>
      <c r="AX384" s="13" t="s">
        <v>78</v>
      </c>
      <c r="AY384" s="242" t="s">
        <v>153</v>
      </c>
    </row>
    <row r="385" s="13" customFormat="1">
      <c r="A385" s="13"/>
      <c r="B385" s="231"/>
      <c r="C385" s="232"/>
      <c r="D385" s="233" t="s">
        <v>162</v>
      </c>
      <c r="E385" s="234" t="s">
        <v>1</v>
      </c>
      <c r="F385" s="235" t="s">
        <v>585</v>
      </c>
      <c r="G385" s="232"/>
      <c r="H385" s="236">
        <v>3</v>
      </c>
      <c r="I385" s="237"/>
      <c r="J385" s="232"/>
      <c r="K385" s="232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162</v>
      </c>
      <c r="AU385" s="242" t="s">
        <v>160</v>
      </c>
      <c r="AV385" s="13" t="s">
        <v>160</v>
      </c>
      <c r="AW385" s="13" t="s">
        <v>34</v>
      </c>
      <c r="AX385" s="13" t="s">
        <v>78</v>
      </c>
      <c r="AY385" s="242" t="s">
        <v>153</v>
      </c>
    </row>
    <row r="386" s="14" customFormat="1">
      <c r="A386" s="14"/>
      <c r="B386" s="243"/>
      <c r="C386" s="244"/>
      <c r="D386" s="233" t="s">
        <v>162</v>
      </c>
      <c r="E386" s="245" t="s">
        <v>1</v>
      </c>
      <c r="F386" s="246" t="s">
        <v>165</v>
      </c>
      <c r="G386" s="244"/>
      <c r="H386" s="247">
        <v>6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162</v>
      </c>
      <c r="AU386" s="253" t="s">
        <v>160</v>
      </c>
      <c r="AV386" s="14" t="s">
        <v>159</v>
      </c>
      <c r="AW386" s="14" t="s">
        <v>34</v>
      </c>
      <c r="AX386" s="14" t="s">
        <v>86</v>
      </c>
      <c r="AY386" s="253" t="s">
        <v>153</v>
      </c>
    </row>
    <row r="387" s="2" customFormat="1" ht="24.15" customHeight="1">
      <c r="A387" s="38"/>
      <c r="B387" s="39"/>
      <c r="C387" s="217" t="s">
        <v>607</v>
      </c>
      <c r="D387" s="217" t="s">
        <v>155</v>
      </c>
      <c r="E387" s="218" t="s">
        <v>608</v>
      </c>
      <c r="F387" s="219" t="s">
        <v>609</v>
      </c>
      <c r="G387" s="220" t="s">
        <v>390</v>
      </c>
      <c r="H387" s="221">
        <v>6</v>
      </c>
      <c r="I387" s="222"/>
      <c r="J387" s="223">
        <f>ROUND(I387*H387,2)</f>
        <v>0</v>
      </c>
      <c r="K387" s="224"/>
      <c r="L387" s="44"/>
      <c r="M387" s="225" t="s">
        <v>1</v>
      </c>
      <c r="N387" s="226" t="s">
        <v>44</v>
      </c>
      <c r="O387" s="91"/>
      <c r="P387" s="227">
        <f>O387*H387</f>
        <v>0</v>
      </c>
      <c r="Q387" s="227">
        <v>0.00046999999999999999</v>
      </c>
      <c r="R387" s="227">
        <f>Q387*H387</f>
        <v>0.00282</v>
      </c>
      <c r="S387" s="227">
        <v>0</v>
      </c>
      <c r="T387" s="228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9" t="s">
        <v>228</v>
      </c>
      <c r="AT387" s="229" t="s">
        <v>155</v>
      </c>
      <c r="AU387" s="229" t="s">
        <v>160</v>
      </c>
      <c r="AY387" s="17" t="s">
        <v>153</v>
      </c>
      <c r="BE387" s="230">
        <f>IF(N387="základní",J387,0)</f>
        <v>0</v>
      </c>
      <c r="BF387" s="230">
        <f>IF(N387="snížená",J387,0)</f>
        <v>0</v>
      </c>
      <c r="BG387" s="230">
        <f>IF(N387="zákl. přenesená",J387,0)</f>
        <v>0</v>
      </c>
      <c r="BH387" s="230">
        <f>IF(N387="sníž. přenesená",J387,0)</f>
        <v>0</v>
      </c>
      <c r="BI387" s="230">
        <f>IF(N387="nulová",J387,0)</f>
        <v>0</v>
      </c>
      <c r="BJ387" s="17" t="s">
        <v>160</v>
      </c>
      <c r="BK387" s="230">
        <f>ROUND(I387*H387,2)</f>
        <v>0</v>
      </c>
      <c r="BL387" s="17" t="s">
        <v>228</v>
      </c>
      <c r="BM387" s="229" t="s">
        <v>610</v>
      </c>
    </row>
    <row r="388" s="13" customFormat="1">
      <c r="A388" s="13"/>
      <c r="B388" s="231"/>
      <c r="C388" s="232"/>
      <c r="D388" s="233" t="s">
        <v>162</v>
      </c>
      <c r="E388" s="234" t="s">
        <v>1</v>
      </c>
      <c r="F388" s="235" t="s">
        <v>584</v>
      </c>
      <c r="G388" s="232"/>
      <c r="H388" s="236">
        <v>3</v>
      </c>
      <c r="I388" s="237"/>
      <c r="J388" s="232"/>
      <c r="K388" s="232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162</v>
      </c>
      <c r="AU388" s="242" t="s">
        <v>160</v>
      </c>
      <c r="AV388" s="13" t="s">
        <v>160</v>
      </c>
      <c r="AW388" s="13" t="s">
        <v>34</v>
      </c>
      <c r="AX388" s="13" t="s">
        <v>78</v>
      </c>
      <c r="AY388" s="242" t="s">
        <v>153</v>
      </c>
    </row>
    <row r="389" s="13" customFormat="1">
      <c r="A389" s="13"/>
      <c r="B389" s="231"/>
      <c r="C389" s="232"/>
      <c r="D389" s="233" t="s">
        <v>162</v>
      </c>
      <c r="E389" s="234" t="s">
        <v>1</v>
      </c>
      <c r="F389" s="235" t="s">
        <v>585</v>
      </c>
      <c r="G389" s="232"/>
      <c r="H389" s="236">
        <v>3</v>
      </c>
      <c r="I389" s="237"/>
      <c r="J389" s="232"/>
      <c r="K389" s="232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162</v>
      </c>
      <c r="AU389" s="242" t="s">
        <v>160</v>
      </c>
      <c r="AV389" s="13" t="s">
        <v>160</v>
      </c>
      <c r="AW389" s="13" t="s">
        <v>34</v>
      </c>
      <c r="AX389" s="13" t="s">
        <v>78</v>
      </c>
      <c r="AY389" s="242" t="s">
        <v>153</v>
      </c>
    </row>
    <row r="390" s="14" customFormat="1">
      <c r="A390" s="14"/>
      <c r="B390" s="243"/>
      <c r="C390" s="244"/>
      <c r="D390" s="233" t="s">
        <v>162</v>
      </c>
      <c r="E390" s="245" t="s">
        <v>1</v>
      </c>
      <c r="F390" s="246" t="s">
        <v>165</v>
      </c>
      <c r="G390" s="244"/>
      <c r="H390" s="247">
        <v>6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3" t="s">
        <v>162</v>
      </c>
      <c r="AU390" s="253" t="s">
        <v>160</v>
      </c>
      <c r="AV390" s="14" t="s">
        <v>159</v>
      </c>
      <c r="AW390" s="14" t="s">
        <v>34</v>
      </c>
      <c r="AX390" s="14" t="s">
        <v>86</v>
      </c>
      <c r="AY390" s="253" t="s">
        <v>153</v>
      </c>
    </row>
    <row r="391" s="2" customFormat="1" ht="37.8" customHeight="1">
      <c r="A391" s="38"/>
      <c r="B391" s="39"/>
      <c r="C391" s="264" t="s">
        <v>611</v>
      </c>
      <c r="D391" s="264" t="s">
        <v>328</v>
      </c>
      <c r="E391" s="265" t="s">
        <v>612</v>
      </c>
      <c r="F391" s="266" t="s">
        <v>613</v>
      </c>
      <c r="G391" s="267" t="s">
        <v>390</v>
      </c>
      <c r="H391" s="268">
        <v>6</v>
      </c>
      <c r="I391" s="269"/>
      <c r="J391" s="270">
        <f>ROUND(I391*H391,2)</f>
        <v>0</v>
      </c>
      <c r="K391" s="271"/>
      <c r="L391" s="272"/>
      <c r="M391" s="273" t="s">
        <v>1</v>
      </c>
      <c r="N391" s="274" t="s">
        <v>44</v>
      </c>
      <c r="O391" s="91"/>
      <c r="P391" s="227">
        <f>O391*H391</f>
        <v>0</v>
      </c>
      <c r="Q391" s="227">
        <v>0.016</v>
      </c>
      <c r="R391" s="227">
        <f>Q391*H391</f>
        <v>0.096000000000000002</v>
      </c>
      <c r="S391" s="227">
        <v>0</v>
      </c>
      <c r="T391" s="22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9" t="s">
        <v>327</v>
      </c>
      <c r="AT391" s="229" t="s">
        <v>328</v>
      </c>
      <c r="AU391" s="229" t="s">
        <v>160</v>
      </c>
      <c r="AY391" s="17" t="s">
        <v>153</v>
      </c>
      <c r="BE391" s="230">
        <f>IF(N391="základní",J391,0)</f>
        <v>0</v>
      </c>
      <c r="BF391" s="230">
        <f>IF(N391="snížená",J391,0)</f>
        <v>0</v>
      </c>
      <c r="BG391" s="230">
        <f>IF(N391="zákl. přenesená",J391,0)</f>
        <v>0</v>
      </c>
      <c r="BH391" s="230">
        <f>IF(N391="sníž. přenesená",J391,0)</f>
        <v>0</v>
      </c>
      <c r="BI391" s="230">
        <f>IF(N391="nulová",J391,0)</f>
        <v>0</v>
      </c>
      <c r="BJ391" s="17" t="s">
        <v>160</v>
      </c>
      <c r="BK391" s="230">
        <f>ROUND(I391*H391,2)</f>
        <v>0</v>
      </c>
      <c r="BL391" s="17" t="s">
        <v>228</v>
      </c>
      <c r="BM391" s="229" t="s">
        <v>614</v>
      </c>
    </row>
    <row r="392" s="13" customFormat="1">
      <c r="A392" s="13"/>
      <c r="B392" s="231"/>
      <c r="C392" s="232"/>
      <c r="D392" s="233" t="s">
        <v>162</v>
      </c>
      <c r="E392" s="234" t="s">
        <v>1</v>
      </c>
      <c r="F392" s="235" t="s">
        <v>584</v>
      </c>
      <c r="G392" s="232"/>
      <c r="H392" s="236">
        <v>3</v>
      </c>
      <c r="I392" s="237"/>
      <c r="J392" s="232"/>
      <c r="K392" s="232"/>
      <c r="L392" s="238"/>
      <c r="M392" s="239"/>
      <c r="N392" s="240"/>
      <c r="O392" s="240"/>
      <c r="P392" s="240"/>
      <c r="Q392" s="240"/>
      <c r="R392" s="240"/>
      <c r="S392" s="240"/>
      <c r="T392" s="24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2" t="s">
        <v>162</v>
      </c>
      <c r="AU392" s="242" t="s">
        <v>160</v>
      </c>
      <c r="AV392" s="13" t="s">
        <v>160</v>
      </c>
      <c r="AW392" s="13" t="s">
        <v>34</v>
      </c>
      <c r="AX392" s="13" t="s">
        <v>78</v>
      </c>
      <c r="AY392" s="242" t="s">
        <v>153</v>
      </c>
    </row>
    <row r="393" s="13" customFormat="1">
      <c r="A393" s="13"/>
      <c r="B393" s="231"/>
      <c r="C393" s="232"/>
      <c r="D393" s="233" t="s">
        <v>162</v>
      </c>
      <c r="E393" s="234" t="s">
        <v>1</v>
      </c>
      <c r="F393" s="235" t="s">
        <v>585</v>
      </c>
      <c r="G393" s="232"/>
      <c r="H393" s="236">
        <v>3</v>
      </c>
      <c r="I393" s="237"/>
      <c r="J393" s="232"/>
      <c r="K393" s="232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162</v>
      </c>
      <c r="AU393" s="242" t="s">
        <v>160</v>
      </c>
      <c r="AV393" s="13" t="s">
        <v>160</v>
      </c>
      <c r="AW393" s="13" t="s">
        <v>34</v>
      </c>
      <c r="AX393" s="13" t="s">
        <v>78</v>
      </c>
      <c r="AY393" s="242" t="s">
        <v>153</v>
      </c>
    </row>
    <row r="394" s="14" customFormat="1">
      <c r="A394" s="14"/>
      <c r="B394" s="243"/>
      <c r="C394" s="244"/>
      <c r="D394" s="233" t="s">
        <v>162</v>
      </c>
      <c r="E394" s="245" t="s">
        <v>1</v>
      </c>
      <c r="F394" s="246" t="s">
        <v>165</v>
      </c>
      <c r="G394" s="244"/>
      <c r="H394" s="247">
        <v>6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162</v>
      </c>
      <c r="AU394" s="253" t="s">
        <v>160</v>
      </c>
      <c r="AV394" s="14" t="s">
        <v>159</v>
      </c>
      <c r="AW394" s="14" t="s">
        <v>34</v>
      </c>
      <c r="AX394" s="14" t="s">
        <v>86</v>
      </c>
      <c r="AY394" s="253" t="s">
        <v>153</v>
      </c>
    </row>
    <row r="395" s="2" customFormat="1" ht="24.15" customHeight="1">
      <c r="A395" s="38"/>
      <c r="B395" s="39"/>
      <c r="C395" s="217" t="s">
        <v>615</v>
      </c>
      <c r="D395" s="217" t="s">
        <v>155</v>
      </c>
      <c r="E395" s="218" t="s">
        <v>616</v>
      </c>
      <c r="F395" s="219" t="s">
        <v>617</v>
      </c>
      <c r="G395" s="220" t="s">
        <v>390</v>
      </c>
      <c r="H395" s="221">
        <v>1</v>
      </c>
      <c r="I395" s="222"/>
      <c r="J395" s="223">
        <f>ROUND(I395*H395,2)</f>
        <v>0</v>
      </c>
      <c r="K395" s="224"/>
      <c r="L395" s="44"/>
      <c r="M395" s="225" t="s">
        <v>1</v>
      </c>
      <c r="N395" s="226" t="s">
        <v>44</v>
      </c>
      <c r="O395" s="91"/>
      <c r="P395" s="227">
        <f>O395*H395</f>
        <v>0</v>
      </c>
      <c r="Q395" s="227">
        <v>0</v>
      </c>
      <c r="R395" s="227">
        <f>Q395*H395</f>
        <v>0</v>
      </c>
      <c r="S395" s="227">
        <v>0</v>
      </c>
      <c r="T395" s="22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228</v>
      </c>
      <c r="AT395" s="229" t="s">
        <v>155</v>
      </c>
      <c r="AU395" s="229" t="s">
        <v>160</v>
      </c>
      <c r="AY395" s="17" t="s">
        <v>153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160</v>
      </c>
      <c r="BK395" s="230">
        <f>ROUND(I395*H395,2)</f>
        <v>0</v>
      </c>
      <c r="BL395" s="17" t="s">
        <v>228</v>
      </c>
      <c r="BM395" s="229" t="s">
        <v>618</v>
      </c>
    </row>
    <row r="396" s="13" customFormat="1">
      <c r="A396" s="13"/>
      <c r="B396" s="231"/>
      <c r="C396" s="232"/>
      <c r="D396" s="233" t="s">
        <v>162</v>
      </c>
      <c r="E396" s="234" t="s">
        <v>1</v>
      </c>
      <c r="F396" s="235" t="s">
        <v>619</v>
      </c>
      <c r="G396" s="232"/>
      <c r="H396" s="236">
        <v>1</v>
      </c>
      <c r="I396" s="237"/>
      <c r="J396" s="232"/>
      <c r="K396" s="232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162</v>
      </c>
      <c r="AU396" s="242" t="s">
        <v>160</v>
      </c>
      <c r="AV396" s="13" t="s">
        <v>160</v>
      </c>
      <c r="AW396" s="13" t="s">
        <v>34</v>
      </c>
      <c r="AX396" s="13" t="s">
        <v>86</v>
      </c>
      <c r="AY396" s="242" t="s">
        <v>153</v>
      </c>
    </row>
    <row r="397" s="2" customFormat="1" ht="24.15" customHeight="1">
      <c r="A397" s="38"/>
      <c r="B397" s="39"/>
      <c r="C397" s="264" t="s">
        <v>620</v>
      </c>
      <c r="D397" s="264" t="s">
        <v>328</v>
      </c>
      <c r="E397" s="265" t="s">
        <v>621</v>
      </c>
      <c r="F397" s="266" t="s">
        <v>622</v>
      </c>
      <c r="G397" s="267" t="s">
        <v>390</v>
      </c>
      <c r="H397" s="268">
        <v>1</v>
      </c>
      <c r="I397" s="269"/>
      <c r="J397" s="270">
        <f>ROUND(I397*H397,2)</f>
        <v>0</v>
      </c>
      <c r="K397" s="271"/>
      <c r="L397" s="272"/>
      <c r="M397" s="273" t="s">
        <v>1</v>
      </c>
      <c r="N397" s="274" t="s">
        <v>44</v>
      </c>
      <c r="O397" s="91"/>
      <c r="P397" s="227">
        <f>O397*H397</f>
        <v>0</v>
      </c>
      <c r="Q397" s="227">
        <v>0.00123</v>
      </c>
      <c r="R397" s="227">
        <f>Q397*H397</f>
        <v>0.00123</v>
      </c>
      <c r="S397" s="227">
        <v>0</v>
      </c>
      <c r="T397" s="22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327</v>
      </c>
      <c r="AT397" s="229" t="s">
        <v>328</v>
      </c>
      <c r="AU397" s="229" t="s">
        <v>160</v>
      </c>
      <c r="AY397" s="17" t="s">
        <v>153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160</v>
      </c>
      <c r="BK397" s="230">
        <f>ROUND(I397*H397,2)</f>
        <v>0</v>
      </c>
      <c r="BL397" s="17" t="s">
        <v>228</v>
      </c>
      <c r="BM397" s="229" t="s">
        <v>623</v>
      </c>
    </row>
    <row r="398" s="13" customFormat="1">
      <c r="A398" s="13"/>
      <c r="B398" s="231"/>
      <c r="C398" s="232"/>
      <c r="D398" s="233" t="s">
        <v>162</v>
      </c>
      <c r="E398" s="234" t="s">
        <v>1</v>
      </c>
      <c r="F398" s="235" t="s">
        <v>619</v>
      </c>
      <c r="G398" s="232"/>
      <c r="H398" s="236">
        <v>1</v>
      </c>
      <c r="I398" s="237"/>
      <c r="J398" s="232"/>
      <c r="K398" s="232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162</v>
      </c>
      <c r="AU398" s="242" t="s">
        <v>160</v>
      </c>
      <c r="AV398" s="13" t="s">
        <v>160</v>
      </c>
      <c r="AW398" s="13" t="s">
        <v>34</v>
      </c>
      <c r="AX398" s="13" t="s">
        <v>86</v>
      </c>
      <c r="AY398" s="242" t="s">
        <v>153</v>
      </c>
    </row>
    <row r="399" s="2" customFormat="1" ht="24.15" customHeight="1">
      <c r="A399" s="38"/>
      <c r="B399" s="39"/>
      <c r="C399" s="217" t="s">
        <v>624</v>
      </c>
      <c r="D399" s="217" t="s">
        <v>155</v>
      </c>
      <c r="E399" s="218" t="s">
        <v>625</v>
      </c>
      <c r="F399" s="219" t="s">
        <v>626</v>
      </c>
      <c r="G399" s="220" t="s">
        <v>390</v>
      </c>
      <c r="H399" s="221">
        <v>1</v>
      </c>
      <c r="I399" s="222"/>
      <c r="J399" s="223">
        <f>ROUND(I399*H399,2)</f>
        <v>0</v>
      </c>
      <c r="K399" s="224"/>
      <c r="L399" s="44"/>
      <c r="M399" s="225" t="s">
        <v>1</v>
      </c>
      <c r="N399" s="226" t="s">
        <v>44</v>
      </c>
      <c r="O399" s="91"/>
      <c r="P399" s="227">
        <f>O399*H399</f>
        <v>0</v>
      </c>
      <c r="Q399" s="227">
        <v>0</v>
      </c>
      <c r="R399" s="227">
        <f>Q399*H399</f>
        <v>0</v>
      </c>
      <c r="S399" s="227">
        <v>0.088099999999999998</v>
      </c>
      <c r="T399" s="228">
        <f>S399*H399</f>
        <v>0.088099999999999998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228</v>
      </c>
      <c r="AT399" s="229" t="s">
        <v>155</v>
      </c>
      <c r="AU399" s="229" t="s">
        <v>160</v>
      </c>
      <c r="AY399" s="17" t="s">
        <v>153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160</v>
      </c>
      <c r="BK399" s="230">
        <f>ROUND(I399*H399,2)</f>
        <v>0</v>
      </c>
      <c r="BL399" s="17" t="s">
        <v>228</v>
      </c>
      <c r="BM399" s="229" t="s">
        <v>627</v>
      </c>
    </row>
    <row r="400" s="13" customFormat="1">
      <c r="A400" s="13"/>
      <c r="B400" s="231"/>
      <c r="C400" s="232"/>
      <c r="D400" s="233" t="s">
        <v>162</v>
      </c>
      <c r="E400" s="234" t="s">
        <v>1</v>
      </c>
      <c r="F400" s="235" t="s">
        <v>628</v>
      </c>
      <c r="G400" s="232"/>
      <c r="H400" s="236">
        <v>1</v>
      </c>
      <c r="I400" s="237"/>
      <c r="J400" s="232"/>
      <c r="K400" s="232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162</v>
      </c>
      <c r="AU400" s="242" t="s">
        <v>160</v>
      </c>
      <c r="AV400" s="13" t="s">
        <v>160</v>
      </c>
      <c r="AW400" s="13" t="s">
        <v>34</v>
      </c>
      <c r="AX400" s="13" t="s">
        <v>86</v>
      </c>
      <c r="AY400" s="242" t="s">
        <v>153</v>
      </c>
    </row>
    <row r="401" s="2" customFormat="1" ht="24.15" customHeight="1">
      <c r="A401" s="38"/>
      <c r="B401" s="39"/>
      <c r="C401" s="217" t="s">
        <v>629</v>
      </c>
      <c r="D401" s="217" t="s">
        <v>155</v>
      </c>
      <c r="E401" s="218" t="s">
        <v>630</v>
      </c>
      <c r="F401" s="219" t="s">
        <v>631</v>
      </c>
      <c r="G401" s="220" t="s">
        <v>390</v>
      </c>
      <c r="H401" s="221">
        <v>1</v>
      </c>
      <c r="I401" s="222"/>
      <c r="J401" s="223">
        <f>ROUND(I401*H401,2)</f>
        <v>0</v>
      </c>
      <c r="K401" s="224"/>
      <c r="L401" s="44"/>
      <c r="M401" s="225" t="s">
        <v>1</v>
      </c>
      <c r="N401" s="226" t="s">
        <v>44</v>
      </c>
      <c r="O401" s="91"/>
      <c r="P401" s="227">
        <f>O401*H401</f>
        <v>0</v>
      </c>
      <c r="Q401" s="227">
        <v>0</v>
      </c>
      <c r="R401" s="227">
        <f>Q401*H401</f>
        <v>0</v>
      </c>
      <c r="S401" s="227">
        <v>0.1104</v>
      </c>
      <c r="T401" s="228">
        <f>S401*H401</f>
        <v>0.1104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9" t="s">
        <v>228</v>
      </c>
      <c r="AT401" s="229" t="s">
        <v>155</v>
      </c>
      <c r="AU401" s="229" t="s">
        <v>160</v>
      </c>
      <c r="AY401" s="17" t="s">
        <v>153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17" t="s">
        <v>160</v>
      </c>
      <c r="BK401" s="230">
        <f>ROUND(I401*H401,2)</f>
        <v>0</v>
      </c>
      <c r="BL401" s="17" t="s">
        <v>228</v>
      </c>
      <c r="BM401" s="229" t="s">
        <v>632</v>
      </c>
    </row>
    <row r="402" s="13" customFormat="1">
      <c r="A402" s="13"/>
      <c r="B402" s="231"/>
      <c r="C402" s="232"/>
      <c r="D402" s="233" t="s">
        <v>162</v>
      </c>
      <c r="E402" s="234" t="s">
        <v>1</v>
      </c>
      <c r="F402" s="235" t="s">
        <v>633</v>
      </c>
      <c r="G402" s="232"/>
      <c r="H402" s="236">
        <v>1</v>
      </c>
      <c r="I402" s="237"/>
      <c r="J402" s="232"/>
      <c r="K402" s="232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162</v>
      </c>
      <c r="AU402" s="242" t="s">
        <v>160</v>
      </c>
      <c r="AV402" s="13" t="s">
        <v>160</v>
      </c>
      <c r="AW402" s="13" t="s">
        <v>34</v>
      </c>
      <c r="AX402" s="13" t="s">
        <v>86</v>
      </c>
      <c r="AY402" s="242" t="s">
        <v>153</v>
      </c>
    </row>
    <row r="403" s="2" customFormat="1" ht="24.15" customHeight="1">
      <c r="A403" s="38"/>
      <c r="B403" s="39"/>
      <c r="C403" s="217" t="s">
        <v>634</v>
      </c>
      <c r="D403" s="217" t="s">
        <v>155</v>
      </c>
      <c r="E403" s="218" t="s">
        <v>635</v>
      </c>
      <c r="F403" s="219" t="s">
        <v>636</v>
      </c>
      <c r="G403" s="220" t="s">
        <v>282</v>
      </c>
      <c r="H403" s="221">
        <v>0.20200000000000001</v>
      </c>
      <c r="I403" s="222"/>
      <c r="J403" s="223">
        <f>ROUND(I403*H403,2)</f>
        <v>0</v>
      </c>
      <c r="K403" s="224"/>
      <c r="L403" s="44"/>
      <c r="M403" s="225" t="s">
        <v>1</v>
      </c>
      <c r="N403" s="226" t="s">
        <v>44</v>
      </c>
      <c r="O403" s="91"/>
      <c r="P403" s="227">
        <f>O403*H403</f>
        <v>0</v>
      </c>
      <c r="Q403" s="227">
        <v>0</v>
      </c>
      <c r="R403" s="227">
        <f>Q403*H403</f>
        <v>0</v>
      </c>
      <c r="S403" s="227">
        <v>0</v>
      </c>
      <c r="T403" s="228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9" t="s">
        <v>228</v>
      </c>
      <c r="AT403" s="229" t="s">
        <v>155</v>
      </c>
      <c r="AU403" s="229" t="s">
        <v>160</v>
      </c>
      <c r="AY403" s="17" t="s">
        <v>153</v>
      </c>
      <c r="BE403" s="230">
        <f>IF(N403="základní",J403,0)</f>
        <v>0</v>
      </c>
      <c r="BF403" s="230">
        <f>IF(N403="snížená",J403,0)</f>
        <v>0</v>
      </c>
      <c r="BG403" s="230">
        <f>IF(N403="zákl. přenesená",J403,0)</f>
        <v>0</v>
      </c>
      <c r="BH403" s="230">
        <f>IF(N403="sníž. přenesená",J403,0)</f>
        <v>0</v>
      </c>
      <c r="BI403" s="230">
        <f>IF(N403="nulová",J403,0)</f>
        <v>0</v>
      </c>
      <c r="BJ403" s="17" t="s">
        <v>160</v>
      </c>
      <c r="BK403" s="230">
        <f>ROUND(I403*H403,2)</f>
        <v>0</v>
      </c>
      <c r="BL403" s="17" t="s">
        <v>228</v>
      </c>
      <c r="BM403" s="229" t="s">
        <v>637</v>
      </c>
    </row>
    <row r="404" s="2" customFormat="1" ht="24.15" customHeight="1">
      <c r="A404" s="38"/>
      <c r="B404" s="39"/>
      <c r="C404" s="217" t="s">
        <v>638</v>
      </c>
      <c r="D404" s="217" t="s">
        <v>155</v>
      </c>
      <c r="E404" s="218" t="s">
        <v>639</v>
      </c>
      <c r="F404" s="219" t="s">
        <v>640</v>
      </c>
      <c r="G404" s="220" t="s">
        <v>282</v>
      </c>
      <c r="H404" s="221">
        <v>0.20200000000000001</v>
      </c>
      <c r="I404" s="222"/>
      <c r="J404" s="223">
        <f>ROUND(I404*H404,2)</f>
        <v>0</v>
      </c>
      <c r="K404" s="224"/>
      <c r="L404" s="44"/>
      <c r="M404" s="225" t="s">
        <v>1</v>
      </c>
      <c r="N404" s="226" t="s">
        <v>44</v>
      </c>
      <c r="O404" s="91"/>
      <c r="P404" s="227">
        <f>O404*H404</f>
        <v>0</v>
      </c>
      <c r="Q404" s="227">
        <v>0</v>
      </c>
      <c r="R404" s="227">
        <f>Q404*H404</f>
        <v>0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228</v>
      </c>
      <c r="AT404" s="229" t="s">
        <v>155</v>
      </c>
      <c r="AU404" s="229" t="s">
        <v>160</v>
      </c>
      <c r="AY404" s="17" t="s">
        <v>153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160</v>
      </c>
      <c r="BK404" s="230">
        <f>ROUND(I404*H404,2)</f>
        <v>0</v>
      </c>
      <c r="BL404" s="17" t="s">
        <v>228</v>
      </c>
      <c r="BM404" s="229" t="s">
        <v>641</v>
      </c>
    </row>
    <row r="405" s="12" customFormat="1" ht="22.8" customHeight="1">
      <c r="A405" s="12"/>
      <c r="B405" s="202"/>
      <c r="C405" s="203"/>
      <c r="D405" s="204" t="s">
        <v>77</v>
      </c>
      <c r="E405" s="215" t="s">
        <v>642</v>
      </c>
      <c r="F405" s="215" t="s">
        <v>643</v>
      </c>
      <c r="G405" s="203"/>
      <c r="H405" s="203"/>
      <c r="I405" s="206"/>
      <c r="J405" s="216">
        <f>BK405</f>
        <v>0</v>
      </c>
      <c r="K405" s="203"/>
      <c r="L405" s="207"/>
      <c r="M405" s="208"/>
      <c r="N405" s="209"/>
      <c r="O405" s="209"/>
      <c r="P405" s="210">
        <f>SUM(P406:P429)</f>
        <v>0</v>
      </c>
      <c r="Q405" s="209"/>
      <c r="R405" s="210">
        <f>SUM(R406:R429)</f>
        <v>0.1622488</v>
      </c>
      <c r="S405" s="209"/>
      <c r="T405" s="211">
        <f>SUM(T406:T429)</f>
        <v>0.36426500000000001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12" t="s">
        <v>160</v>
      </c>
      <c r="AT405" s="213" t="s">
        <v>77</v>
      </c>
      <c r="AU405" s="213" t="s">
        <v>86</v>
      </c>
      <c r="AY405" s="212" t="s">
        <v>153</v>
      </c>
      <c r="BK405" s="214">
        <f>SUM(BK406:BK429)</f>
        <v>0</v>
      </c>
    </row>
    <row r="406" s="2" customFormat="1" ht="16.5" customHeight="1">
      <c r="A406" s="38"/>
      <c r="B406" s="39"/>
      <c r="C406" s="217" t="s">
        <v>644</v>
      </c>
      <c r="D406" s="217" t="s">
        <v>155</v>
      </c>
      <c r="E406" s="218" t="s">
        <v>645</v>
      </c>
      <c r="F406" s="219" t="s">
        <v>646</v>
      </c>
      <c r="G406" s="220" t="s">
        <v>90</v>
      </c>
      <c r="H406" s="221">
        <v>4.6399999999999997</v>
      </c>
      <c r="I406" s="222"/>
      <c r="J406" s="223">
        <f>ROUND(I406*H406,2)</f>
        <v>0</v>
      </c>
      <c r="K406" s="224"/>
      <c r="L406" s="44"/>
      <c r="M406" s="225" t="s">
        <v>1</v>
      </c>
      <c r="N406" s="226" t="s">
        <v>44</v>
      </c>
      <c r="O406" s="91"/>
      <c r="P406" s="227">
        <f>O406*H406</f>
        <v>0</v>
      </c>
      <c r="Q406" s="227">
        <v>0.00029999999999999997</v>
      </c>
      <c r="R406" s="227">
        <f>Q406*H406</f>
        <v>0.0013919999999999998</v>
      </c>
      <c r="S406" s="227">
        <v>0</v>
      </c>
      <c r="T406" s="22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9" t="s">
        <v>228</v>
      </c>
      <c r="AT406" s="229" t="s">
        <v>155</v>
      </c>
      <c r="AU406" s="229" t="s">
        <v>160</v>
      </c>
      <c r="AY406" s="17" t="s">
        <v>153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7" t="s">
        <v>160</v>
      </c>
      <c r="BK406" s="230">
        <f>ROUND(I406*H406,2)</f>
        <v>0</v>
      </c>
      <c r="BL406" s="17" t="s">
        <v>228</v>
      </c>
      <c r="BM406" s="229" t="s">
        <v>647</v>
      </c>
    </row>
    <row r="407" s="13" customFormat="1">
      <c r="A407" s="13"/>
      <c r="B407" s="231"/>
      <c r="C407" s="232"/>
      <c r="D407" s="233" t="s">
        <v>162</v>
      </c>
      <c r="E407" s="234" t="s">
        <v>1</v>
      </c>
      <c r="F407" s="235" t="s">
        <v>88</v>
      </c>
      <c r="G407" s="232"/>
      <c r="H407" s="236">
        <v>4.6399999999999997</v>
      </c>
      <c r="I407" s="237"/>
      <c r="J407" s="232"/>
      <c r="K407" s="232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162</v>
      </c>
      <c r="AU407" s="242" t="s">
        <v>160</v>
      </c>
      <c r="AV407" s="13" t="s">
        <v>160</v>
      </c>
      <c r="AW407" s="13" t="s">
        <v>34</v>
      </c>
      <c r="AX407" s="13" t="s">
        <v>86</v>
      </c>
      <c r="AY407" s="242" t="s">
        <v>153</v>
      </c>
    </row>
    <row r="408" s="2" customFormat="1" ht="24.15" customHeight="1">
      <c r="A408" s="38"/>
      <c r="B408" s="39"/>
      <c r="C408" s="217" t="s">
        <v>648</v>
      </c>
      <c r="D408" s="217" t="s">
        <v>155</v>
      </c>
      <c r="E408" s="218" t="s">
        <v>649</v>
      </c>
      <c r="F408" s="219" t="s">
        <v>650</v>
      </c>
      <c r="G408" s="220" t="s">
        <v>231</v>
      </c>
      <c r="H408" s="221">
        <v>11.9</v>
      </c>
      <c r="I408" s="222"/>
      <c r="J408" s="223">
        <f>ROUND(I408*H408,2)</f>
        <v>0</v>
      </c>
      <c r="K408" s="224"/>
      <c r="L408" s="44"/>
      <c r="M408" s="225" t="s">
        <v>1</v>
      </c>
      <c r="N408" s="226" t="s">
        <v>44</v>
      </c>
      <c r="O408" s="91"/>
      <c r="P408" s="227">
        <f>O408*H408</f>
        <v>0</v>
      </c>
      <c r="Q408" s="227">
        <v>0</v>
      </c>
      <c r="R408" s="227">
        <f>Q408*H408</f>
        <v>0</v>
      </c>
      <c r="S408" s="227">
        <v>0.01174</v>
      </c>
      <c r="T408" s="228">
        <f>S408*H408</f>
        <v>0.139706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228</v>
      </c>
      <c r="AT408" s="229" t="s">
        <v>155</v>
      </c>
      <c r="AU408" s="229" t="s">
        <v>160</v>
      </c>
      <c r="AY408" s="17" t="s">
        <v>153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160</v>
      </c>
      <c r="BK408" s="230">
        <f>ROUND(I408*H408,2)</f>
        <v>0</v>
      </c>
      <c r="BL408" s="17" t="s">
        <v>228</v>
      </c>
      <c r="BM408" s="229" t="s">
        <v>651</v>
      </c>
    </row>
    <row r="409" s="13" customFormat="1">
      <c r="A409" s="13"/>
      <c r="B409" s="231"/>
      <c r="C409" s="232"/>
      <c r="D409" s="233" t="s">
        <v>162</v>
      </c>
      <c r="E409" s="234" t="s">
        <v>1</v>
      </c>
      <c r="F409" s="235" t="s">
        <v>652</v>
      </c>
      <c r="G409" s="232"/>
      <c r="H409" s="236">
        <v>11.9</v>
      </c>
      <c r="I409" s="237"/>
      <c r="J409" s="232"/>
      <c r="K409" s="232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162</v>
      </c>
      <c r="AU409" s="242" t="s">
        <v>160</v>
      </c>
      <c r="AV409" s="13" t="s">
        <v>160</v>
      </c>
      <c r="AW409" s="13" t="s">
        <v>34</v>
      </c>
      <c r="AX409" s="13" t="s">
        <v>86</v>
      </c>
      <c r="AY409" s="242" t="s">
        <v>153</v>
      </c>
    </row>
    <row r="410" s="2" customFormat="1" ht="24.15" customHeight="1">
      <c r="A410" s="38"/>
      <c r="B410" s="39"/>
      <c r="C410" s="217" t="s">
        <v>653</v>
      </c>
      <c r="D410" s="217" t="s">
        <v>155</v>
      </c>
      <c r="E410" s="218" t="s">
        <v>654</v>
      </c>
      <c r="F410" s="219" t="s">
        <v>655</v>
      </c>
      <c r="G410" s="220" t="s">
        <v>231</v>
      </c>
      <c r="H410" s="221">
        <v>6.5999999999999996</v>
      </c>
      <c r="I410" s="222"/>
      <c r="J410" s="223">
        <f>ROUND(I410*H410,2)</f>
        <v>0</v>
      </c>
      <c r="K410" s="224"/>
      <c r="L410" s="44"/>
      <c r="M410" s="225" t="s">
        <v>1</v>
      </c>
      <c r="N410" s="226" t="s">
        <v>44</v>
      </c>
      <c r="O410" s="91"/>
      <c r="P410" s="227">
        <f>O410*H410</f>
        <v>0</v>
      </c>
      <c r="Q410" s="227">
        <v>0.00042999999999999999</v>
      </c>
      <c r="R410" s="227">
        <f>Q410*H410</f>
        <v>0.0028379999999999998</v>
      </c>
      <c r="S410" s="227">
        <v>0</v>
      </c>
      <c r="T410" s="22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9" t="s">
        <v>228</v>
      </c>
      <c r="AT410" s="229" t="s">
        <v>155</v>
      </c>
      <c r="AU410" s="229" t="s">
        <v>160</v>
      </c>
      <c r="AY410" s="17" t="s">
        <v>153</v>
      </c>
      <c r="BE410" s="230">
        <f>IF(N410="základní",J410,0)</f>
        <v>0</v>
      </c>
      <c r="BF410" s="230">
        <f>IF(N410="snížená",J410,0)</f>
        <v>0</v>
      </c>
      <c r="BG410" s="230">
        <f>IF(N410="zákl. přenesená",J410,0)</f>
        <v>0</v>
      </c>
      <c r="BH410" s="230">
        <f>IF(N410="sníž. přenesená",J410,0)</f>
        <v>0</v>
      </c>
      <c r="BI410" s="230">
        <f>IF(N410="nulová",J410,0)</f>
        <v>0</v>
      </c>
      <c r="BJ410" s="17" t="s">
        <v>160</v>
      </c>
      <c r="BK410" s="230">
        <f>ROUND(I410*H410,2)</f>
        <v>0</v>
      </c>
      <c r="BL410" s="17" t="s">
        <v>228</v>
      </c>
      <c r="BM410" s="229" t="s">
        <v>656</v>
      </c>
    </row>
    <row r="411" s="13" customFormat="1">
      <c r="A411" s="13"/>
      <c r="B411" s="231"/>
      <c r="C411" s="232"/>
      <c r="D411" s="233" t="s">
        <v>162</v>
      </c>
      <c r="E411" s="234" t="s">
        <v>1</v>
      </c>
      <c r="F411" s="235" t="s">
        <v>657</v>
      </c>
      <c r="G411" s="232"/>
      <c r="H411" s="236">
        <v>3</v>
      </c>
      <c r="I411" s="237"/>
      <c r="J411" s="232"/>
      <c r="K411" s="232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162</v>
      </c>
      <c r="AU411" s="242" t="s">
        <v>160</v>
      </c>
      <c r="AV411" s="13" t="s">
        <v>160</v>
      </c>
      <c r="AW411" s="13" t="s">
        <v>34</v>
      </c>
      <c r="AX411" s="13" t="s">
        <v>78</v>
      </c>
      <c r="AY411" s="242" t="s">
        <v>153</v>
      </c>
    </row>
    <row r="412" s="13" customFormat="1">
      <c r="A412" s="13"/>
      <c r="B412" s="231"/>
      <c r="C412" s="232"/>
      <c r="D412" s="233" t="s">
        <v>162</v>
      </c>
      <c r="E412" s="234" t="s">
        <v>1</v>
      </c>
      <c r="F412" s="235" t="s">
        <v>658</v>
      </c>
      <c r="G412" s="232"/>
      <c r="H412" s="236">
        <v>3.6000000000000001</v>
      </c>
      <c r="I412" s="237"/>
      <c r="J412" s="232"/>
      <c r="K412" s="232"/>
      <c r="L412" s="238"/>
      <c r="M412" s="239"/>
      <c r="N412" s="240"/>
      <c r="O412" s="240"/>
      <c r="P412" s="240"/>
      <c r="Q412" s="240"/>
      <c r="R412" s="240"/>
      <c r="S412" s="240"/>
      <c r="T412" s="24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2" t="s">
        <v>162</v>
      </c>
      <c r="AU412" s="242" t="s">
        <v>160</v>
      </c>
      <c r="AV412" s="13" t="s">
        <v>160</v>
      </c>
      <c r="AW412" s="13" t="s">
        <v>34</v>
      </c>
      <c r="AX412" s="13" t="s">
        <v>78</v>
      </c>
      <c r="AY412" s="242" t="s">
        <v>153</v>
      </c>
    </row>
    <row r="413" s="14" customFormat="1">
      <c r="A413" s="14"/>
      <c r="B413" s="243"/>
      <c r="C413" s="244"/>
      <c r="D413" s="233" t="s">
        <v>162</v>
      </c>
      <c r="E413" s="245" t="s">
        <v>1</v>
      </c>
      <c r="F413" s="246" t="s">
        <v>165</v>
      </c>
      <c r="G413" s="244"/>
      <c r="H413" s="247">
        <v>6.5999999999999996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3" t="s">
        <v>162</v>
      </c>
      <c r="AU413" s="253" t="s">
        <v>160</v>
      </c>
      <c r="AV413" s="14" t="s">
        <v>159</v>
      </c>
      <c r="AW413" s="14" t="s">
        <v>34</v>
      </c>
      <c r="AX413" s="14" t="s">
        <v>86</v>
      </c>
      <c r="AY413" s="253" t="s">
        <v>153</v>
      </c>
    </row>
    <row r="414" s="2" customFormat="1" ht="37.8" customHeight="1">
      <c r="A414" s="38"/>
      <c r="B414" s="39"/>
      <c r="C414" s="264" t="s">
        <v>659</v>
      </c>
      <c r="D414" s="264" t="s">
        <v>328</v>
      </c>
      <c r="E414" s="265" t="s">
        <v>660</v>
      </c>
      <c r="F414" s="266" t="s">
        <v>661</v>
      </c>
      <c r="G414" s="267" t="s">
        <v>90</v>
      </c>
      <c r="H414" s="268">
        <v>0.72599999999999998</v>
      </c>
      <c r="I414" s="269"/>
      <c r="J414" s="270">
        <f>ROUND(I414*H414,2)</f>
        <v>0</v>
      </c>
      <c r="K414" s="271"/>
      <c r="L414" s="272"/>
      <c r="M414" s="273" t="s">
        <v>1</v>
      </c>
      <c r="N414" s="274" t="s">
        <v>44</v>
      </c>
      <c r="O414" s="91"/>
      <c r="P414" s="227">
        <f>O414*H414</f>
        <v>0</v>
      </c>
      <c r="Q414" s="227">
        <v>0.019199999999999998</v>
      </c>
      <c r="R414" s="227">
        <f>Q414*H414</f>
        <v>0.013939199999999999</v>
      </c>
      <c r="S414" s="227">
        <v>0</v>
      </c>
      <c r="T414" s="228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327</v>
      </c>
      <c r="AT414" s="229" t="s">
        <v>328</v>
      </c>
      <c r="AU414" s="229" t="s">
        <v>160</v>
      </c>
      <c r="AY414" s="17" t="s">
        <v>153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160</v>
      </c>
      <c r="BK414" s="230">
        <f>ROUND(I414*H414,2)</f>
        <v>0</v>
      </c>
      <c r="BL414" s="17" t="s">
        <v>228</v>
      </c>
      <c r="BM414" s="229" t="s">
        <v>662</v>
      </c>
    </row>
    <row r="415" s="13" customFormat="1">
      <c r="A415" s="13"/>
      <c r="B415" s="231"/>
      <c r="C415" s="232"/>
      <c r="D415" s="233" t="s">
        <v>162</v>
      </c>
      <c r="E415" s="234" t="s">
        <v>1</v>
      </c>
      <c r="F415" s="235" t="s">
        <v>663</v>
      </c>
      <c r="G415" s="232"/>
      <c r="H415" s="236">
        <v>0.66000000000000003</v>
      </c>
      <c r="I415" s="237"/>
      <c r="J415" s="232"/>
      <c r="K415" s="232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162</v>
      </c>
      <c r="AU415" s="242" t="s">
        <v>160</v>
      </c>
      <c r="AV415" s="13" t="s">
        <v>160</v>
      </c>
      <c r="AW415" s="13" t="s">
        <v>34</v>
      </c>
      <c r="AX415" s="13" t="s">
        <v>86</v>
      </c>
      <c r="AY415" s="242" t="s">
        <v>153</v>
      </c>
    </row>
    <row r="416" s="13" customFormat="1">
      <c r="A416" s="13"/>
      <c r="B416" s="231"/>
      <c r="C416" s="232"/>
      <c r="D416" s="233" t="s">
        <v>162</v>
      </c>
      <c r="E416" s="232"/>
      <c r="F416" s="235" t="s">
        <v>664</v>
      </c>
      <c r="G416" s="232"/>
      <c r="H416" s="236">
        <v>0.72599999999999998</v>
      </c>
      <c r="I416" s="237"/>
      <c r="J416" s="232"/>
      <c r="K416" s="232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162</v>
      </c>
      <c r="AU416" s="242" t="s">
        <v>160</v>
      </c>
      <c r="AV416" s="13" t="s">
        <v>160</v>
      </c>
      <c r="AW416" s="13" t="s">
        <v>4</v>
      </c>
      <c r="AX416" s="13" t="s">
        <v>86</v>
      </c>
      <c r="AY416" s="242" t="s">
        <v>153</v>
      </c>
    </row>
    <row r="417" s="2" customFormat="1" ht="24.15" customHeight="1">
      <c r="A417" s="38"/>
      <c r="B417" s="39"/>
      <c r="C417" s="217" t="s">
        <v>665</v>
      </c>
      <c r="D417" s="217" t="s">
        <v>155</v>
      </c>
      <c r="E417" s="218" t="s">
        <v>666</v>
      </c>
      <c r="F417" s="219" t="s">
        <v>667</v>
      </c>
      <c r="G417" s="220" t="s">
        <v>90</v>
      </c>
      <c r="H417" s="221">
        <v>2.7000000000000002</v>
      </c>
      <c r="I417" s="222"/>
      <c r="J417" s="223">
        <f>ROUND(I417*H417,2)</f>
        <v>0</v>
      </c>
      <c r="K417" s="224"/>
      <c r="L417" s="44"/>
      <c r="M417" s="225" t="s">
        <v>1</v>
      </c>
      <c r="N417" s="226" t="s">
        <v>44</v>
      </c>
      <c r="O417" s="91"/>
      <c r="P417" s="227">
        <f>O417*H417</f>
        <v>0</v>
      </c>
      <c r="Q417" s="227">
        <v>0</v>
      </c>
      <c r="R417" s="227">
        <f>Q417*H417</f>
        <v>0</v>
      </c>
      <c r="S417" s="227">
        <v>0.083169999999999994</v>
      </c>
      <c r="T417" s="228">
        <f>S417*H417</f>
        <v>0.22455900000000001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228</v>
      </c>
      <c r="AT417" s="229" t="s">
        <v>155</v>
      </c>
      <c r="AU417" s="229" t="s">
        <v>160</v>
      </c>
      <c r="AY417" s="17" t="s">
        <v>153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160</v>
      </c>
      <c r="BK417" s="230">
        <f>ROUND(I417*H417,2)</f>
        <v>0</v>
      </c>
      <c r="BL417" s="17" t="s">
        <v>228</v>
      </c>
      <c r="BM417" s="229" t="s">
        <v>668</v>
      </c>
    </row>
    <row r="418" s="13" customFormat="1">
      <c r="A418" s="13"/>
      <c r="B418" s="231"/>
      <c r="C418" s="232"/>
      <c r="D418" s="233" t="s">
        <v>162</v>
      </c>
      <c r="E418" s="234" t="s">
        <v>1</v>
      </c>
      <c r="F418" s="235" t="s">
        <v>669</v>
      </c>
      <c r="G418" s="232"/>
      <c r="H418" s="236">
        <v>2.7000000000000002</v>
      </c>
      <c r="I418" s="237"/>
      <c r="J418" s="232"/>
      <c r="K418" s="232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162</v>
      </c>
      <c r="AU418" s="242" t="s">
        <v>160</v>
      </c>
      <c r="AV418" s="13" t="s">
        <v>160</v>
      </c>
      <c r="AW418" s="13" t="s">
        <v>34</v>
      </c>
      <c r="AX418" s="13" t="s">
        <v>86</v>
      </c>
      <c r="AY418" s="242" t="s">
        <v>153</v>
      </c>
    </row>
    <row r="419" s="2" customFormat="1" ht="24.15" customHeight="1">
      <c r="A419" s="38"/>
      <c r="B419" s="39"/>
      <c r="C419" s="217" t="s">
        <v>670</v>
      </c>
      <c r="D419" s="217" t="s">
        <v>155</v>
      </c>
      <c r="E419" s="218" t="s">
        <v>671</v>
      </c>
      <c r="F419" s="219" t="s">
        <v>672</v>
      </c>
      <c r="G419" s="220" t="s">
        <v>90</v>
      </c>
      <c r="H419" s="221">
        <v>4.6399999999999997</v>
      </c>
      <c r="I419" s="222"/>
      <c r="J419" s="223">
        <f>ROUND(I419*H419,2)</f>
        <v>0</v>
      </c>
      <c r="K419" s="224"/>
      <c r="L419" s="44"/>
      <c r="M419" s="225" t="s">
        <v>1</v>
      </c>
      <c r="N419" s="226" t="s">
        <v>44</v>
      </c>
      <c r="O419" s="91"/>
      <c r="P419" s="227">
        <f>O419*H419</f>
        <v>0</v>
      </c>
      <c r="Q419" s="227">
        <v>0.0063499999999999997</v>
      </c>
      <c r="R419" s="227">
        <f>Q419*H419</f>
        <v>0.029463999999999997</v>
      </c>
      <c r="S419" s="227">
        <v>0</v>
      </c>
      <c r="T419" s="22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9" t="s">
        <v>228</v>
      </c>
      <c r="AT419" s="229" t="s">
        <v>155</v>
      </c>
      <c r="AU419" s="229" t="s">
        <v>160</v>
      </c>
      <c r="AY419" s="17" t="s">
        <v>153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17" t="s">
        <v>160</v>
      </c>
      <c r="BK419" s="230">
        <f>ROUND(I419*H419,2)</f>
        <v>0</v>
      </c>
      <c r="BL419" s="17" t="s">
        <v>228</v>
      </c>
      <c r="BM419" s="229" t="s">
        <v>673</v>
      </c>
    </row>
    <row r="420" s="13" customFormat="1">
      <c r="A420" s="13"/>
      <c r="B420" s="231"/>
      <c r="C420" s="232"/>
      <c r="D420" s="233" t="s">
        <v>162</v>
      </c>
      <c r="E420" s="234" t="s">
        <v>1</v>
      </c>
      <c r="F420" s="235" t="s">
        <v>88</v>
      </c>
      <c r="G420" s="232"/>
      <c r="H420" s="236">
        <v>4.6399999999999997</v>
      </c>
      <c r="I420" s="237"/>
      <c r="J420" s="232"/>
      <c r="K420" s="232"/>
      <c r="L420" s="238"/>
      <c r="M420" s="239"/>
      <c r="N420" s="240"/>
      <c r="O420" s="240"/>
      <c r="P420" s="240"/>
      <c r="Q420" s="240"/>
      <c r="R420" s="240"/>
      <c r="S420" s="240"/>
      <c r="T420" s="24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2" t="s">
        <v>162</v>
      </c>
      <c r="AU420" s="242" t="s">
        <v>160</v>
      </c>
      <c r="AV420" s="13" t="s">
        <v>160</v>
      </c>
      <c r="AW420" s="13" t="s">
        <v>34</v>
      </c>
      <c r="AX420" s="13" t="s">
        <v>86</v>
      </c>
      <c r="AY420" s="242" t="s">
        <v>153</v>
      </c>
    </row>
    <row r="421" s="2" customFormat="1" ht="37.8" customHeight="1">
      <c r="A421" s="38"/>
      <c r="B421" s="39"/>
      <c r="C421" s="264" t="s">
        <v>674</v>
      </c>
      <c r="D421" s="264" t="s">
        <v>328</v>
      </c>
      <c r="E421" s="265" t="s">
        <v>660</v>
      </c>
      <c r="F421" s="266" t="s">
        <v>661</v>
      </c>
      <c r="G421" s="267" t="s">
        <v>90</v>
      </c>
      <c r="H421" s="268">
        <v>5.9480000000000004</v>
      </c>
      <c r="I421" s="269"/>
      <c r="J421" s="270">
        <f>ROUND(I421*H421,2)</f>
        <v>0</v>
      </c>
      <c r="K421" s="271"/>
      <c r="L421" s="272"/>
      <c r="M421" s="273" t="s">
        <v>1</v>
      </c>
      <c r="N421" s="274" t="s">
        <v>44</v>
      </c>
      <c r="O421" s="91"/>
      <c r="P421" s="227">
        <f>O421*H421</f>
        <v>0</v>
      </c>
      <c r="Q421" s="227">
        <v>0.019199999999999998</v>
      </c>
      <c r="R421" s="227">
        <f>Q421*H421</f>
        <v>0.1142016</v>
      </c>
      <c r="S421" s="227">
        <v>0</v>
      </c>
      <c r="T421" s="22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327</v>
      </c>
      <c r="AT421" s="229" t="s">
        <v>328</v>
      </c>
      <c r="AU421" s="229" t="s">
        <v>160</v>
      </c>
      <c r="AY421" s="17" t="s">
        <v>153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160</v>
      </c>
      <c r="BK421" s="230">
        <f>ROUND(I421*H421,2)</f>
        <v>0</v>
      </c>
      <c r="BL421" s="17" t="s">
        <v>228</v>
      </c>
      <c r="BM421" s="229" t="s">
        <v>675</v>
      </c>
    </row>
    <row r="422" s="13" customFormat="1">
      <c r="A422" s="13"/>
      <c r="B422" s="231"/>
      <c r="C422" s="232"/>
      <c r="D422" s="233" t="s">
        <v>162</v>
      </c>
      <c r="E422" s="232"/>
      <c r="F422" s="235" t="s">
        <v>676</v>
      </c>
      <c r="G422" s="232"/>
      <c r="H422" s="236">
        <v>5.9480000000000004</v>
      </c>
      <c r="I422" s="237"/>
      <c r="J422" s="232"/>
      <c r="K422" s="232"/>
      <c r="L422" s="238"/>
      <c r="M422" s="239"/>
      <c r="N422" s="240"/>
      <c r="O422" s="240"/>
      <c r="P422" s="240"/>
      <c r="Q422" s="240"/>
      <c r="R422" s="240"/>
      <c r="S422" s="240"/>
      <c r="T422" s="24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2" t="s">
        <v>162</v>
      </c>
      <c r="AU422" s="242" t="s">
        <v>160</v>
      </c>
      <c r="AV422" s="13" t="s">
        <v>160</v>
      </c>
      <c r="AW422" s="13" t="s">
        <v>4</v>
      </c>
      <c r="AX422" s="13" t="s">
        <v>86</v>
      </c>
      <c r="AY422" s="242" t="s">
        <v>153</v>
      </c>
    </row>
    <row r="423" s="2" customFormat="1" ht="16.5" customHeight="1">
      <c r="A423" s="38"/>
      <c r="B423" s="39"/>
      <c r="C423" s="217" t="s">
        <v>677</v>
      </c>
      <c r="D423" s="217" t="s">
        <v>155</v>
      </c>
      <c r="E423" s="218" t="s">
        <v>678</v>
      </c>
      <c r="F423" s="219" t="s">
        <v>679</v>
      </c>
      <c r="G423" s="220" t="s">
        <v>231</v>
      </c>
      <c r="H423" s="221">
        <v>13.800000000000001</v>
      </c>
      <c r="I423" s="222"/>
      <c r="J423" s="223">
        <f>ROUND(I423*H423,2)</f>
        <v>0</v>
      </c>
      <c r="K423" s="224"/>
      <c r="L423" s="44"/>
      <c r="M423" s="225" t="s">
        <v>1</v>
      </c>
      <c r="N423" s="226" t="s">
        <v>44</v>
      </c>
      <c r="O423" s="91"/>
      <c r="P423" s="227">
        <f>O423*H423</f>
        <v>0</v>
      </c>
      <c r="Q423" s="227">
        <v>3.0000000000000001E-05</v>
      </c>
      <c r="R423" s="227">
        <f>Q423*H423</f>
        <v>0.00041400000000000003</v>
      </c>
      <c r="S423" s="227">
        <v>0</v>
      </c>
      <c r="T423" s="228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9" t="s">
        <v>228</v>
      </c>
      <c r="AT423" s="229" t="s">
        <v>155</v>
      </c>
      <c r="AU423" s="229" t="s">
        <v>160</v>
      </c>
      <c r="AY423" s="17" t="s">
        <v>153</v>
      </c>
      <c r="BE423" s="230">
        <f>IF(N423="základní",J423,0)</f>
        <v>0</v>
      </c>
      <c r="BF423" s="230">
        <f>IF(N423="snížená",J423,0)</f>
        <v>0</v>
      </c>
      <c r="BG423" s="230">
        <f>IF(N423="zákl. přenesená",J423,0)</f>
        <v>0</v>
      </c>
      <c r="BH423" s="230">
        <f>IF(N423="sníž. přenesená",J423,0)</f>
        <v>0</v>
      </c>
      <c r="BI423" s="230">
        <f>IF(N423="nulová",J423,0)</f>
        <v>0</v>
      </c>
      <c r="BJ423" s="17" t="s">
        <v>160</v>
      </c>
      <c r="BK423" s="230">
        <f>ROUND(I423*H423,2)</f>
        <v>0</v>
      </c>
      <c r="BL423" s="17" t="s">
        <v>228</v>
      </c>
      <c r="BM423" s="229" t="s">
        <v>680</v>
      </c>
    </row>
    <row r="424" s="13" customFormat="1">
      <c r="A424" s="13"/>
      <c r="B424" s="231"/>
      <c r="C424" s="232"/>
      <c r="D424" s="233" t="s">
        <v>162</v>
      </c>
      <c r="E424" s="234" t="s">
        <v>1</v>
      </c>
      <c r="F424" s="235" t="s">
        <v>681</v>
      </c>
      <c r="G424" s="232"/>
      <c r="H424" s="236">
        <v>3</v>
      </c>
      <c r="I424" s="237"/>
      <c r="J424" s="232"/>
      <c r="K424" s="232"/>
      <c r="L424" s="238"/>
      <c r="M424" s="239"/>
      <c r="N424" s="240"/>
      <c r="O424" s="240"/>
      <c r="P424" s="240"/>
      <c r="Q424" s="240"/>
      <c r="R424" s="240"/>
      <c r="S424" s="240"/>
      <c r="T424" s="24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2" t="s">
        <v>162</v>
      </c>
      <c r="AU424" s="242" t="s">
        <v>160</v>
      </c>
      <c r="AV424" s="13" t="s">
        <v>160</v>
      </c>
      <c r="AW424" s="13" t="s">
        <v>34</v>
      </c>
      <c r="AX424" s="13" t="s">
        <v>78</v>
      </c>
      <c r="AY424" s="242" t="s">
        <v>153</v>
      </c>
    </row>
    <row r="425" s="13" customFormat="1">
      <c r="A425" s="13"/>
      <c r="B425" s="231"/>
      <c r="C425" s="232"/>
      <c r="D425" s="233" t="s">
        <v>162</v>
      </c>
      <c r="E425" s="234" t="s">
        <v>1</v>
      </c>
      <c r="F425" s="235" t="s">
        <v>682</v>
      </c>
      <c r="G425" s="232"/>
      <c r="H425" s="236">
        <v>3.6000000000000001</v>
      </c>
      <c r="I425" s="237"/>
      <c r="J425" s="232"/>
      <c r="K425" s="232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162</v>
      </c>
      <c r="AU425" s="242" t="s">
        <v>160</v>
      </c>
      <c r="AV425" s="13" t="s">
        <v>160</v>
      </c>
      <c r="AW425" s="13" t="s">
        <v>34</v>
      </c>
      <c r="AX425" s="13" t="s">
        <v>78</v>
      </c>
      <c r="AY425" s="242" t="s">
        <v>153</v>
      </c>
    </row>
    <row r="426" s="13" customFormat="1">
      <c r="A426" s="13"/>
      <c r="B426" s="231"/>
      <c r="C426" s="232"/>
      <c r="D426" s="233" t="s">
        <v>162</v>
      </c>
      <c r="E426" s="234" t="s">
        <v>1</v>
      </c>
      <c r="F426" s="235" t="s">
        <v>683</v>
      </c>
      <c r="G426" s="232"/>
      <c r="H426" s="236">
        <v>7.2000000000000002</v>
      </c>
      <c r="I426" s="237"/>
      <c r="J426" s="232"/>
      <c r="K426" s="232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162</v>
      </c>
      <c r="AU426" s="242" t="s">
        <v>160</v>
      </c>
      <c r="AV426" s="13" t="s">
        <v>160</v>
      </c>
      <c r="AW426" s="13" t="s">
        <v>34</v>
      </c>
      <c r="AX426" s="13" t="s">
        <v>78</v>
      </c>
      <c r="AY426" s="242" t="s">
        <v>153</v>
      </c>
    </row>
    <row r="427" s="14" customFormat="1">
      <c r="A427" s="14"/>
      <c r="B427" s="243"/>
      <c r="C427" s="244"/>
      <c r="D427" s="233" t="s">
        <v>162</v>
      </c>
      <c r="E427" s="245" t="s">
        <v>1</v>
      </c>
      <c r="F427" s="246" t="s">
        <v>165</v>
      </c>
      <c r="G427" s="244"/>
      <c r="H427" s="247">
        <v>13.800000000000001</v>
      </c>
      <c r="I427" s="248"/>
      <c r="J427" s="244"/>
      <c r="K427" s="244"/>
      <c r="L427" s="249"/>
      <c r="M427" s="250"/>
      <c r="N427" s="251"/>
      <c r="O427" s="251"/>
      <c r="P427" s="251"/>
      <c r="Q427" s="251"/>
      <c r="R427" s="251"/>
      <c r="S427" s="251"/>
      <c r="T427" s="25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3" t="s">
        <v>162</v>
      </c>
      <c r="AU427" s="253" t="s">
        <v>160</v>
      </c>
      <c r="AV427" s="14" t="s">
        <v>159</v>
      </c>
      <c r="AW427" s="14" t="s">
        <v>34</v>
      </c>
      <c r="AX427" s="14" t="s">
        <v>86</v>
      </c>
      <c r="AY427" s="253" t="s">
        <v>153</v>
      </c>
    </row>
    <row r="428" s="2" customFormat="1" ht="24.15" customHeight="1">
      <c r="A428" s="38"/>
      <c r="B428" s="39"/>
      <c r="C428" s="217" t="s">
        <v>684</v>
      </c>
      <c r="D428" s="217" t="s">
        <v>155</v>
      </c>
      <c r="E428" s="218" t="s">
        <v>685</v>
      </c>
      <c r="F428" s="219" t="s">
        <v>686</v>
      </c>
      <c r="G428" s="220" t="s">
        <v>282</v>
      </c>
      <c r="H428" s="221">
        <v>0.16200000000000001</v>
      </c>
      <c r="I428" s="222"/>
      <c r="J428" s="223">
        <f>ROUND(I428*H428,2)</f>
        <v>0</v>
      </c>
      <c r="K428" s="224"/>
      <c r="L428" s="44"/>
      <c r="M428" s="225" t="s">
        <v>1</v>
      </c>
      <c r="N428" s="226" t="s">
        <v>44</v>
      </c>
      <c r="O428" s="91"/>
      <c r="P428" s="227">
        <f>O428*H428</f>
        <v>0</v>
      </c>
      <c r="Q428" s="227">
        <v>0</v>
      </c>
      <c r="R428" s="227">
        <f>Q428*H428</f>
        <v>0</v>
      </c>
      <c r="S428" s="227">
        <v>0</v>
      </c>
      <c r="T428" s="228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9" t="s">
        <v>228</v>
      </c>
      <c r="AT428" s="229" t="s">
        <v>155</v>
      </c>
      <c r="AU428" s="229" t="s">
        <v>160</v>
      </c>
      <c r="AY428" s="17" t="s">
        <v>153</v>
      </c>
      <c r="BE428" s="230">
        <f>IF(N428="základní",J428,0)</f>
        <v>0</v>
      </c>
      <c r="BF428" s="230">
        <f>IF(N428="snížená",J428,0)</f>
        <v>0</v>
      </c>
      <c r="BG428" s="230">
        <f>IF(N428="zákl. přenesená",J428,0)</f>
        <v>0</v>
      </c>
      <c r="BH428" s="230">
        <f>IF(N428="sníž. přenesená",J428,0)</f>
        <v>0</v>
      </c>
      <c r="BI428" s="230">
        <f>IF(N428="nulová",J428,0)</f>
        <v>0</v>
      </c>
      <c r="BJ428" s="17" t="s">
        <v>160</v>
      </c>
      <c r="BK428" s="230">
        <f>ROUND(I428*H428,2)</f>
        <v>0</v>
      </c>
      <c r="BL428" s="17" t="s">
        <v>228</v>
      </c>
      <c r="BM428" s="229" t="s">
        <v>687</v>
      </c>
    </row>
    <row r="429" s="2" customFormat="1" ht="24.15" customHeight="1">
      <c r="A429" s="38"/>
      <c r="B429" s="39"/>
      <c r="C429" s="217" t="s">
        <v>688</v>
      </c>
      <c r="D429" s="217" t="s">
        <v>155</v>
      </c>
      <c r="E429" s="218" t="s">
        <v>689</v>
      </c>
      <c r="F429" s="219" t="s">
        <v>690</v>
      </c>
      <c r="G429" s="220" t="s">
        <v>282</v>
      </c>
      <c r="H429" s="221">
        <v>0.16200000000000001</v>
      </c>
      <c r="I429" s="222"/>
      <c r="J429" s="223">
        <f>ROUND(I429*H429,2)</f>
        <v>0</v>
      </c>
      <c r="K429" s="224"/>
      <c r="L429" s="44"/>
      <c r="M429" s="225" t="s">
        <v>1</v>
      </c>
      <c r="N429" s="226" t="s">
        <v>44</v>
      </c>
      <c r="O429" s="91"/>
      <c r="P429" s="227">
        <f>O429*H429</f>
        <v>0</v>
      </c>
      <c r="Q429" s="227">
        <v>0</v>
      </c>
      <c r="R429" s="227">
        <f>Q429*H429</f>
        <v>0</v>
      </c>
      <c r="S429" s="227">
        <v>0</v>
      </c>
      <c r="T429" s="228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9" t="s">
        <v>228</v>
      </c>
      <c r="AT429" s="229" t="s">
        <v>155</v>
      </c>
      <c r="AU429" s="229" t="s">
        <v>160</v>
      </c>
      <c r="AY429" s="17" t="s">
        <v>153</v>
      </c>
      <c r="BE429" s="230">
        <f>IF(N429="základní",J429,0)</f>
        <v>0</v>
      </c>
      <c r="BF429" s="230">
        <f>IF(N429="snížená",J429,0)</f>
        <v>0</v>
      </c>
      <c r="BG429" s="230">
        <f>IF(N429="zákl. přenesená",J429,0)</f>
        <v>0</v>
      </c>
      <c r="BH429" s="230">
        <f>IF(N429="sníž. přenesená",J429,0)</f>
        <v>0</v>
      </c>
      <c r="BI429" s="230">
        <f>IF(N429="nulová",J429,0)</f>
        <v>0</v>
      </c>
      <c r="BJ429" s="17" t="s">
        <v>160</v>
      </c>
      <c r="BK429" s="230">
        <f>ROUND(I429*H429,2)</f>
        <v>0</v>
      </c>
      <c r="BL429" s="17" t="s">
        <v>228</v>
      </c>
      <c r="BM429" s="229" t="s">
        <v>691</v>
      </c>
    </row>
    <row r="430" s="12" customFormat="1" ht="22.8" customHeight="1">
      <c r="A430" s="12"/>
      <c r="B430" s="202"/>
      <c r="C430" s="203"/>
      <c r="D430" s="204" t="s">
        <v>77</v>
      </c>
      <c r="E430" s="215" t="s">
        <v>692</v>
      </c>
      <c r="F430" s="215" t="s">
        <v>693</v>
      </c>
      <c r="G430" s="203"/>
      <c r="H430" s="203"/>
      <c r="I430" s="206"/>
      <c r="J430" s="216">
        <f>BK430</f>
        <v>0</v>
      </c>
      <c r="K430" s="203"/>
      <c r="L430" s="207"/>
      <c r="M430" s="208"/>
      <c r="N430" s="209"/>
      <c r="O430" s="209"/>
      <c r="P430" s="210">
        <f>SUM(P431:P434)</f>
        <v>0</v>
      </c>
      <c r="Q430" s="209"/>
      <c r="R430" s="210">
        <f>SUM(R431:R434)</f>
        <v>0</v>
      </c>
      <c r="S430" s="209"/>
      <c r="T430" s="211">
        <f>SUM(T431:T434)</f>
        <v>0.7955000000000001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12" t="s">
        <v>160</v>
      </c>
      <c r="AT430" s="213" t="s">
        <v>77</v>
      </c>
      <c r="AU430" s="213" t="s">
        <v>86</v>
      </c>
      <c r="AY430" s="212" t="s">
        <v>153</v>
      </c>
      <c r="BK430" s="214">
        <f>SUM(BK431:BK434)</f>
        <v>0</v>
      </c>
    </row>
    <row r="431" s="2" customFormat="1" ht="24.15" customHeight="1">
      <c r="A431" s="38"/>
      <c r="B431" s="39"/>
      <c r="C431" s="217" t="s">
        <v>694</v>
      </c>
      <c r="D431" s="217" t="s">
        <v>155</v>
      </c>
      <c r="E431" s="218" t="s">
        <v>695</v>
      </c>
      <c r="F431" s="219" t="s">
        <v>696</v>
      </c>
      <c r="G431" s="220" t="s">
        <v>90</v>
      </c>
      <c r="H431" s="221">
        <v>31.82</v>
      </c>
      <c r="I431" s="222"/>
      <c r="J431" s="223">
        <f>ROUND(I431*H431,2)</f>
        <v>0</v>
      </c>
      <c r="K431" s="224"/>
      <c r="L431" s="44"/>
      <c r="M431" s="225" t="s">
        <v>1</v>
      </c>
      <c r="N431" s="226" t="s">
        <v>44</v>
      </c>
      <c r="O431" s="91"/>
      <c r="P431" s="227">
        <f>O431*H431</f>
        <v>0</v>
      </c>
      <c r="Q431" s="227">
        <v>0</v>
      </c>
      <c r="R431" s="227">
        <f>Q431*H431</f>
        <v>0</v>
      </c>
      <c r="S431" s="227">
        <v>0.025000000000000001</v>
      </c>
      <c r="T431" s="228">
        <f>S431*H431</f>
        <v>0.7955000000000001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9" t="s">
        <v>228</v>
      </c>
      <c r="AT431" s="229" t="s">
        <v>155</v>
      </c>
      <c r="AU431" s="229" t="s">
        <v>160</v>
      </c>
      <c r="AY431" s="17" t="s">
        <v>153</v>
      </c>
      <c r="BE431" s="230">
        <f>IF(N431="základní",J431,0)</f>
        <v>0</v>
      </c>
      <c r="BF431" s="230">
        <f>IF(N431="snížená",J431,0)</f>
        <v>0</v>
      </c>
      <c r="BG431" s="230">
        <f>IF(N431="zákl. přenesená",J431,0)</f>
        <v>0</v>
      </c>
      <c r="BH431" s="230">
        <f>IF(N431="sníž. přenesená",J431,0)</f>
        <v>0</v>
      </c>
      <c r="BI431" s="230">
        <f>IF(N431="nulová",J431,0)</f>
        <v>0</v>
      </c>
      <c r="BJ431" s="17" t="s">
        <v>160</v>
      </c>
      <c r="BK431" s="230">
        <f>ROUND(I431*H431,2)</f>
        <v>0</v>
      </c>
      <c r="BL431" s="17" t="s">
        <v>228</v>
      </c>
      <c r="BM431" s="229" t="s">
        <v>697</v>
      </c>
    </row>
    <row r="432" s="13" customFormat="1">
      <c r="A432" s="13"/>
      <c r="B432" s="231"/>
      <c r="C432" s="232"/>
      <c r="D432" s="233" t="s">
        <v>162</v>
      </c>
      <c r="E432" s="234" t="s">
        <v>1</v>
      </c>
      <c r="F432" s="235" t="s">
        <v>321</v>
      </c>
      <c r="G432" s="232"/>
      <c r="H432" s="236">
        <v>16.77</v>
      </c>
      <c r="I432" s="237"/>
      <c r="J432" s="232"/>
      <c r="K432" s="232"/>
      <c r="L432" s="238"/>
      <c r="M432" s="239"/>
      <c r="N432" s="240"/>
      <c r="O432" s="240"/>
      <c r="P432" s="240"/>
      <c r="Q432" s="240"/>
      <c r="R432" s="240"/>
      <c r="S432" s="240"/>
      <c r="T432" s="24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2" t="s">
        <v>162</v>
      </c>
      <c r="AU432" s="242" t="s">
        <v>160</v>
      </c>
      <c r="AV432" s="13" t="s">
        <v>160</v>
      </c>
      <c r="AW432" s="13" t="s">
        <v>34</v>
      </c>
      <c r="AX432" s="13" t="s">
        <v>78</v>
      </c>
      <c r="AY432" s="242" t="s">
        <v>153</v>
      </c>
    </row>
    <row r="433" s="13" customFormat="1">
      <c r="A433" s="13"/>
      <c r="B433" s="231"/>
      <c r="C433" s="232"/>
      <c r="D433" s="233" t="s">
        <v>162</v>
      </c>
      <c r="E433" s="234" t="s">
        <v>1</v>
      </c>
      <c r="F433" s="235" t="s">
        <v>322</v>
      </c>
      <c r="G433" s="232"/>
      <c r="H433" s="236">
        <v>15.050000000000001</v>
      </c>
      <c r="I433" s="237"/>
      <c r="J433" s="232"/>
      <c r="K433" s="232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162</v>
      </c>
      <c r="AU433" s="242" t="s">
        <v>160</v>
      </c>
      <c r="AV433" s="13" t="s">
        <v>160</v>
      </c>
      <c r="AW433" s="13" t="s">
        <v>34</v>
      </c>
      <c r="AX433" s="13" t="s">
        <v>78</v>
      </c>
      <c r="AY433" s="242" t="s">
        <v>153</v>
      </c>
    </row>
    <row r="434" s="14" customFormat="1">
      <c r="A434" s="14"/>
      <c r="B434" s="243"/>
      <c r="C434" s="244"/>
      <c r="D434" s="233" t="s">
        <v>162</v>
      </c>
      <c r="E434" s="245" t="s">
        <v>1</v>
      </c>
      <c r="F434" s="246" t="s">
        <v>165</v>
      </c>
      <c r="G434" s="244"/>
      <c r="H434" s="247">
        <v>31.82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3" t="s">
        <v>162</v>
      </c>
      <c r="AU434" s="253" t="s">
        <v>160</v>
      </c>
      <c r="AV434" s="14" t="s">
        <v>159</v>
      </c>
      <c r="AW434" s="14" t="s">
        <v>34</v>
      </c>
      <c r="AX434" s="14" t="s">
        <v>86</v>
      </c>
      <c r="AY434" s="253" t="s">
        <v>153</v>
      </c>
    </row>
    <row r="435" s="12" customFormat="1" ht="22.8" customHeight="1">
      <c r="A435" s="12"/>
      <c r="B435" s="202"/>
      <c r="C435" s="203"/>
      <c r="D435" s="204" t="s">
        <v>77</v>
      </c>
      <c r="E435" s="215" t="s">
        <v>698</v>
      </c>
      <c r="F435" s="215" t="s">
        <v>699</v>
      </c>
      <c r="G435" s="203"/>
      <c r="H435" s="203"/>
      <c r="I435" s="206"/>
      <c r="J435" s="216">
        <f>BK435</f>
        <v>0</v>
      </c>
      <c r="K435" s="203"/>
      <c r="L435" s="207"/>
      <c r="M435" s="208"/>
      <c r="N435" s="209"/>
      <c r="O435" s="209"/>
      <c r="P435" s="210">
        <f>SUM(P436:P473)</f>
        <v>0</v>
      </c>
      <c r="Q435" s="209"/>
      <c r="R435" s="210">
        <f>SUM(R436:R473)</f>
        <v>0.25160482000000001</v>
      </c>
      <c r="S435" s="209"/>
      <c r="T435" s="211">
        <f>SUM(T436:T473)</f>
        <v>0.044700000000000004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2" t="s">
        <v>160</v>
      </c>
      <c r="AT435" s="213" t="s">
        <v>77</v>
      </c>
      <c r="AU435" s="213" t="s">
        <v>86</v>
      </c>
      <c r="AY435" s="212" t="s">
        <v>153</v>
      </c>
      <c r="BK435" s="214">
        <f>SUM(BK436:BK473)</f>
        <v>0</v>
      </c>
    </row>
    <row r="436" s="2" customFormat="1" ht="21.75" customHeight="1">
      <c r="A436" s="38"/>
      <c r="B436" s="39"/>
      <c r="C436" s="217" t="s">
        <v>700</v>
      </c>
      <c r="D436" s="217" t="s">
        <v>155</v>
      </c>
      <c r="E436" s="218" t="s">
        <v>701</v>
      </c>
      <c r="F436" s="219" t="s">
        <v>702</v>
      </c>
      <c r="G436" s="220" t="s">
        <v>90</v>
      </c>
      <c r="H436" s="221">
        <v>59.93</v>
      </c>
      <c r="I436" s="222"/>
      <c r="J436" s="223">
        <f>ROUND(I436*H436,2)</f>
        <v>0</v>
      </c>
      <c r="K436" s="224"/>
      <c r="L436" s="44"/>
      <c r="M436" s="225" t="s">
        <v>1</v>
      </c>
      <c r="N436" s="226" t="s">
        <v>44</v>
      </c>
      <c r="O436" s="91"/>
      <c r="P436" s="227">
        <f>O436*H436</f>
        <v>0</v>
      </c>
      <c r="Q436" s="227">
        <v>0</v>
      </c>
      <c r="R436" s="227">
        <f>Q436*H436</f>
        <v>0</v>
      </c>
      <c r="S436" s="227">
        <v>0</v>
      </c>
      <c r="T436" s="228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9" t="s">
        <v>228</v>
      </c>
      <c r="AT436" s="229" t="s">
        <v>155</v>
      </c>
      <c r="AU436" s="229" t="s">
        <v>160</v>
      </c>
      <c r="AY436" s="17" t="s">
        <v>153</v>
      </c>
      <c r="BE436" s="230">
        <f>IF(N436="základní",J436,0)</f>
        <v>0</v>
      </c>
      <c r="BF436" s="230">
        <f>IF(N436="snížená",J436,0)</f>
        <v>0</v>
      </c>
      <c r="BG436" s="230">
        <f>IF(N436="zákl. přenesená",J436,0)</f>
        <v>0</v>
      </c>
      <c r="BH436" s="230">
        <f>IF(N436="sníž. přenesená",J436,0)</f>
        <v>0</v>
      </c>
      <c r="BI436" s="230">
        <f>IF(N436="nulová",J436,0)</f>
        <v>0</v>
      </c>
      <c r="BJ436" s="17" t="s">
        <v>160</v>
      </c>
      <c r="BK436" s="230">
        <f>ROUND(I436*H436,2)</f>
        <v>0</v>
      </c>
      <c r="BL436" s="17" t="s">
        <v>228</v>
      </c>
      <c r="BM436" s="229" t="s">
        <v>703</v>
      </c>
    </row>
    <row r="437" s="13" customFormat="1">
      <c r="A437" s="13"/>
      <c r="B437" s="231"/>
      <c r="C437" s="232"/>
      <c r="D437" s="233" t="s">
        <v>162</v>
      </c>
      <c r="E437" s="234" t="s">
        <v>1</v>
      </c>
      <c r="F437" s="235" t="s">
        <v>97</v>
      </c>
      <c r="G437" s="232"/>
      <c r="H437" s="236">
        <v>59.93</v>
      </c>
      <c r="I437" s="237"/>
      <c r="J437" s="232"/>
      <c r="K437" s="232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162</v>
      </c>
      <c r="AU437" s="242" t="s">
        <v>160</v>
      </c>
      <c r="AV437" s="13" t="s">
        <v>160</v>
      </c>
      <c r="AW437" s="13" t="s">
        <v>34</v>
      </c>
      <c r="AX437" s="13" t="s">
        <v>86</v>
      </c>
      <c r="AY437" s="242" t="s">
        <v>153</v>
      </c>
    </row>
    <row r="438" s="2" customFormat="1" ht="16.5" customHeight="1">
      <c r="A438" s="38"/>
      <c r="B438" s="39"/>
      <c r="C438" s="217" t="s">
        <v>704</v>
      </c>
      <c r="D438" s="217" t="s">
        <v>155</v>
      </c>
      <c r="E438" s="218" t="s">
        <v>705</v>
      </c>
      <c r="F438" s="219" t="s">
        <v>706</v>
      </c>
      <c r="G438" s="220" t="s">
        <v>90</v>
      </c>
      <c r="H438" s="221">
        <v>59.93</v>
      </c>
      <c r="I438" s="222"/>
      <c r="J438" s="223">
        <f>ROUND(I438*H438,2)</f>
        <v>0</v>
      </c>
      <c r="K438" s="224"/>
      <c r="L438" s="44"/>
      <c r="M438" s="225" t="s">
        <v>1</v>
      </c>
      <c r="N438" s="226" t="s">
        <v>44</v>
      </c>
      <c r="O438" s="91"/>
      <c r="P438" s="227">
        <f>O438*H438</f>
        <v>0</v>
      </c>
      <c r="Q438" s="227">
        <v>0</v>
      </c>
      <c r="R438" s="227">
        <f>Q438*H438</f>
        <v>0</v>
      </c>
      <c r="S438" s="227">
        <v>0</v>
      </c>
      <c r="T438" s="228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9" t="s">
        <v>228</v>
      </c>
      <c r="AT438" s="229" t="s">
        <v>155</v>
      </c>
      <c r="AU438" s="229" t="s">
        <v>160</v>
      </c>
      <c r="AY438" s="17" t="s">
        <v>153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17" t="s">
        <v>160</v>
      </c>
      <c r="BK438" s="230">
        <f>ROUND(I438*H438,2)</f>
        <v>0</v>
      </c>
      <c r="BL438" s="17" t="s">
        <v>228</v>
      </c>
      <c r="BM438" s="229" t="s">
        <v>707</v>
      </c>
    </row>
    <row r="439" s="13" customFormat="1">
      <c r="A439" s="13"/>
      <c r="B439" s="231"/>
      <c r="C439" s="232"/>
      <c r="D439" s="233" t="s">
        <v>162</v>
      </c>
      <c r="E439" s="234" t="s">
        <v>1</v>
      </c>
      <c r="F439" s="235" t="s">
        <v>97</v>
      </c>
      <c r="G439" s="232"/>
      <c r="H439" s="236">
        <v>59.93</v>
      </c>
      <c r="I439" s="237"/>
      <c r="J439" s="232"/>
      <c r="K439" s="232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162</v>
      </c>
      <c r="AU439" s="242" t="s">
        <v>160</v>
      </c>
      <c r="AV439" s="13" t="s">
        <v>160</v>
      </c>
      <c r="AW439" s="13" t="s">
        <v>34</v>
      </c>
      <c r="AX439" s="13" t="s">
        <v>86</v>
      </c>
      <c r="AY439" s="242" t="s">
        <v>153</v>
      </c>
    </row>
    <row r="440" s="2" customFormat="1" ht="24.15" customHeight="1">
      <c r="A440" s="38"/>
      <c r="B440" s="39"/>
      <c r="C440" s="217" t="s">
        <v>708</v>
      </c>
      <c r="D440" s="217" t="s">
        <v>155</v>
      </c>
      <c r="E440" s="218" t="s">
        <v>709</v>
      </c>
      <c r="F440" s="219" t="s">
        <v>710</v>
      </c>
      <c r="G440" s="220" t="s">
        <v>90</v>
      </c>
      <c r="H440" s="221">
        <v>55.289999999999999</v>
      </c>
      <c r="I440" s="222"/>
      <c r="J440" s="223">
        <f>ROUND(I440*H440,2)</f>
        <v>0</v>
      </c>
      <c r="K440" s="224"/>
      <c r="L440" s="44"/>
      <c r="M440" s="225" t="s">
        <v>1</v>
      </c>
      <c r="N440" s="226" t="s">
        <v>44</v>
      </c>
      <c r="O440" s="91"/>
      <c r="P440" s="227">
        <f>O440*H440</f>
        <v>0</v>
      </c>
      <c r="Q440" s="227">
        <v>3.0000000000000001E-05</v>
      </c>
      <c r="R440" s="227">
        <f>Q440*H440</f>
        <v>0.0016586999999999999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228</v>
      </c>
      <c r="AT440" s="229" t="s">
        <v>155</v>
      </c>
      <c r="AU440" s="229" t="s">
        <v>160</v>
      </c>
      <c r="AY440" s="17" t="s">
        <v>153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160</v>
      </c>
      <c r="BK440" s="230">
        <f>ROUND(I440*H440,2)</f>
        <v>0</v>
      </c>
      <c r="BL440" s="17" t="s">
        <v>228</v>
      </c>
      <c r="BM440" s="229" t="s">
        <v>711</v>
      </c>
    </row>
    <row r="441" s="13" customFormat="1">
      <c r="A441" s="13"/>
      <c r="B441" s="231"/>
      <c r="C441" s="232"/>
      <c r="D441" s="233" t="s">
        <v>162</v>
      </c>
      <c r="E441" s="234" t="s">
        <v>1</v>
      </c>
      <c r="F441" s="235" t="s">
        <v>97</v>
      </c>
      <c r="G441" s="232"/>
      <c r="H441" s="236">
        <v>59.93</v>
      </c>
      <c r="I441" s="237"/>
      <c r="J441" s="232"/>
      <c r="K441" s="232"/>
      <c r="L441" s="238"/>
      <c r="M441" s="239"/>
      <c r="N441" s="240"/>
      <c r="O441" s="240"/>
      <c r="P441" s="240"/>
      <c r="Q441" s="240"/>
      <c r="R441" s="240"/>
      <c r="S441" s="240"/>
      <c r="T441" s="24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2" t="s">
        <v>162</v>
      </c>
      <c r="AU441" s="242" t="s">
        <v>160</v>
      </c>
      <c r="AV441" s="13" t="s">
        <v>160</v>
      </c>
      <c r="AW441" s="13" t="s">
        <v>34</v>
      </c>
      <c r="AX441" s="13" t="s">
        <v>78</v>
      </c>
      <c r="AY441" s="242" t="s">
        <v>153</v>
      </c>
    </row>
    <row r="442" s="13" customFormat="1">
      <c r="A442" s="13"/>
      <c r="B442" s="231"/>
      <c r="C442" s="232"/>
      <c r="D442" s="233" t="s">
        <v>162</v>
      </c>
      <c r="E442" s="234" t="s">
        <v>1</v>
      </c>
      <c r="F442" s="235" t="s">
        <v>712</v>
      </c>
      <c r="G442" s="232"/>
      <c r="H442" s="236">
        <v>-4.6399999999999997</v>
      </c>
      <c r="I442" s="237"/>
      <c r="J442" s="232"/>
      <c r="K442" s="232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162</v>
      </c>
      <c r="AU442" s="242" t="s">
        <v>160</v>
      </c>
      <c r="AV442" s="13" t="s">
        <v>160</v>
      </c>
      <c r="AW442" s="13" t="s">
        <v>34</v>
      </c>
      <c r="AX442" s="13" t="s">
        <v>78</v>
      </c>
      <c r="AY442" s="242" t="s">
        <v>153</v>
      </c>
    </row>
    <row r="443" s="14" customFormat="1">
      <c r="A443" s="14"/>
      <c r="B443" s="243"/>
      <c r="C443" s="244"/>
      <c r="D443" s="233" t="s">
        <v>162</v>
      </c>
      <c r="E443" s="245" t="s">
        <v>1</v>
      </c>
      <c r="F443" s="246" t="s">
        <v>165</v>
      </c>
      <c r="G443" s="244"/>
      <c r="H443" s="247">
        <v>55.289999999999999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3" t="s">
        <v>162</v>
      </c>
      <c r="AU443" s="253" t="s">
        <v>160</v>
      </c>
      <c r="AV443" s="14" t="s">
        <v>159</v>
      </c>
      <c r="AW443" s="14" t="s">
        <v>34</v>
      </c>
      <c r="AX443" s="14" t="s">
        <v>86</v>
      </c>
      <c r="AY443" s="253" t="s">
        <v>153</v>
      </c>
    </row>
    <row r="444" s="2" customFormat="1" ht="24.15" customHeight="1">
      <c r="A444" s="38"/>
      <c r="B444" s="39"/>
      <c r="C444" s="217" t="s">
        <v>713</v>
      </c>
      <c r="D444" s="217" t="s">
        <v>155</v>
      </c>
      <c r="E444" s="218" t="s">
        <v>714</v>
      </c>
      <c r="F444" s="219" t="s">
        <v>715</v>
      </c>
      <c r="G444" s="220" t="s">
        <v>90</v>
      </c>
      <c r="H444" s="221">
        <v>14.9</v>
      </c>
      <c r="I444" s="222"/>
      <c r="J444" s="223">
        <f>ROUND(I444*H444,2)</f>
        <v>0</v>
      </c>
      <c r="K444" s="224"/>
      <c r="L444" s="44"/>
      <c r="M444" s="225" t="s">
        <v>1</v>
      </c>
      <c r="N444" s="226" t="s">
        <v>44</v>
      </c>
      <c r="O444" s="91"/>
      <c r="P444" s="227">
        <f>O444*H444</f>
        <v>0</v>
      </c>
      <c r="Q444" s="227">
        <v>0</v>
      </c>
      <c r="R444" s="227">
        <f>Q444*H444</f>
        <v>0</v>
      </c>
      <c r="S444" s="227">
        <v>0.0030000000000000001</v>
      </c>
      <c r="T444" s="228">
        <f>S444*H444</f>
        <v>0.044700000000000004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9" t="s">
        <v>228</v>
      </c>
      <c r="AT444" s="229" t="s">
        <v>155</v>
      </c>
      <c r="AU444" s="229" t="s">
        <v>160</v>
      </c>
      <c r="AY444" s="17" t="s">
        <v>153</v>
      </c>
      <c r="BE444" s="230">
        <f>IF(N444="základní",J444,0)</f>
        <v>0</v>
      </c>
      <c r="BF444" s="230">
        <f>IF(N444="snížená",J444,0)</f>
        <v>0</v>
      </c>
      <c r="BG444" s="230">
        <f>IF(N444="zákl. přenesená",J444,0)</f>
        <v>0</v>
      </c>
      <c r="BH444" s="230">
        <f>IF(N444="sníž. přenesená",J444,0)</f>
        <v>0</v>
      </c>
      <c r="BI444" s="230">
        <f>IF(N444="nulová",J444,0)</f>
        <v>0</v>
      </c>
      <c r="BJ444" s="17" t="s">
        <v>160</v>
      </c>
      <c r="BK444" s="230">
        <f>ROUND(I444*H444,2)</f>
        <v>0</v>
      </c>
      <c r="BL444" s="17" t="s">
        <v>228</v>
      </c>
      <c r="BM444" s="229" t="s">
        <v>716</v>
      </c>
    </row>
    <row r="445" s="13" customFormat="1">
      <c r="A445" s="13"/>
      <c r="B445" s="231"/>
      <c r="C445" s="232"/>
      <c r="D445" s="233" t="s">
        <v>162</v>
      </c>
      <c r="E445" s="234" t="s">
        <v>1</v>
      </c>
      <c r="F445" s="235" t="s">
        <v>717</v>
      </c>
      <c r="G445" s="232"/>
      <c r="H445" s="236">
        <v>0.80000000000000004</v>
      </c>
      <c r="I445" s="237"/>
      <c r="J445" s="232"/>
      <c r="K445" s="232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162</v>
      </c>
      <c r="AU445" s="242" t="s">
        <v>160</v>
      </c>
      <c r="AV445" s="13" t="s">
        <v>160</v>
      </c>
      <c r="AW445" s="13" t="s">
        <v>34</v>
      </c>
      <c r="AX445" s="13" t="s">
        <v>78</v>
      </c>
      <c r="AY445" s="242" t="s">
        <v>153</v>
      </c>
    </row>
    <row r="446" s="13" customFormat="1">
      <c r="A446" s="13"/>
      <c r="B446" s="231"/>
      <c r="C446" s="232"/>
      <c r="D446" s="233" t="s">
        <v>162</v>
      </c>
      <c r="E446" s="234" t="s">
        <v>1</v>
      </c>
      <c r="F446" s="235" t="s">
        <v>718</v>
      </c>
      <c r="G446" s="232"/>
      <c r="H446" s="236">
        <v>1.04</v>
      </c>
      <c r="I446" s="237"/>
      <c r="J446" s="232"/>
      <c r="K446" s="232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162</v>
      </c>
      <c r="AU446" s="242" t="s">
        <v>160</v>
      </c>
      <c r="AV446" s="13" t="s">
        <v>160</v>
      </c>
      <c r="AW446" s="13" t="s">
        <v>34</v>
      </c>
      <c r="AX446" s="13" t="s">
        <v>78</v>
      </c>
      <c r="AY446" s="242" t="s">
        <v>153</v>
      </c>
    </row>
    <row r="447" s="13" customFormat="1">
      <c r="A447" s="13"/>
      <c r="B447" s="231"/>
      <c r="C447" s="232"/>
      <c r="D447" s="233" t="s">
        <v>162</v>
      </c>
      <c r="E447" s="234" t="s">
        <v>1</v>
      </c>
      <c r="F447" s="235" t="s">
        <v>236</v>
      </c>
      <c r="G447" s="232"/>
      <c r="H447" s="236">
        <v>3.6000000000000001</v>
      </c>
      <c r="I447" s="237"/>
      <c r="J447" s="232"/>
      <c r="K447" s="232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162</v>
      </c>
      <c r="AU447" s="242" t="s">
        <v>160</v>
      </c>
      <c r="AV447" s="13" t="s">
        <v>160</v>
      </c>
      <c r="AW447" s="13" t="s">
        <v>34</v>
      </c>
      <c r="AX447" s="13" t="s">
        <v>78</v>
      </c>
      <c r="AY447" s="242" t="s">
        <v>153</v>
      </c>
    </row>
    <row r="448" s="13" customFormat="1">
      <c r="A448" s="13"/>
      <c r="B448" s="231"/>
      <c r="C448" s="232"/>
      <c r="D448" s="233" t="s">
        <v>162</v>
      </c>
      <c r="E448" s="234" t="s">
        <v>1</v>
      </c>
      <c r="F448" s="235" t="s">
        <v>719</v>
      </c>
      <c r="G448" s="232"/>
      <c r="H448" s="236">
        <v>9.4600000000000009</v>
      </c>
      <c r="I448" s="237"/>
      <c r="J448" s="232"/>
      <c r="K448" s="232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162</v>
      </c>
      <c r="AU448" s="242" t="s">
        <v>160</v>
      </c>
      <c r="AV448" s="13" t="s">
        <v>160</v>
      </c>
      <c r="AW448" s="13" t="s">
        <v>34</v>
      </c>
      <c r="AX448" s="13" t="s">
        <v>78</v>
      </c>
      <c r="AY448" s="242" t="s">
        <v>153</v>
      </c>
    </row>
    <row r="449" s="14" customFormat="1">
      <c r="A449" s="14"/>
      <c r="B449" s="243"/>
      <c r="C449" s="244"/>
      <c r="D449" s="233" t="s">
        <v>162</v>
      </c>
      <c r="E449" s="245" t="s">
        <v>1</v>
      </c>
      <c r="F449" s="246" t="s">
        <v>165</v>
      </c>
      <c r="G449" s="244"/>
      <c r="H449" s="247">
        <v>14.9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3" t="s">
        <v>162</v>
      </c>
      <c r="AU449" s="253" t="s">
        <v>160</v>
      </c>
      <c r="AV449" s="14" t="s">
        <v>159</v>
      </c>
      <c r="AW449" s="14" t="s">
        <v>34</v>
      </c>
      <c r="AX449" s="14" t="s">
        <v>86</v>
      </c>
      <c r="AY449" s="253" t="s">
        <v>153</v>
      </c>
    </row>
    <row r="450" s="2" customFormat="1" ht="21.75" customHeight="1">
      <c r="A450" s="38"/>
      <c r="B450" s="39"/>
      <c r="C450" s="217" t="s">
        <v>720</v>
      </c>
      <c r="D450" s="217" t="s">
        <v>155</v>
      </c>
      <c r="E450" s="218" t="s">
        <v>721</v>
      </c>
      <c r="F450" s="219" t="s">
        <v>722</v>
      </c>
      <c r="G450" s="220" t="s">
        <v>90</v>
      </c>
      <c r="H450" s="221">
        <v>55.289999999999999</v>
      </c>
      <c r="I450" s="222"/>
      <c r="J450" s="223">
        <f>ROUND(I450*H450,2)</f>
        <v>0</v>
      </c>
      <c r="K450" s="224"/>
      <c r="L450" s="44"/>
      <c r="M450" s="225" t="s">
        <v>1</v>
      </c>
      <c r="N450" s="226" t="s">
        <v>44</v>
      </c>
      <c r="O450" s="91"/>
      <c r="P450" s="227">
        <f>O450*H450</f>
        <v>0</v>
      </c>
      <c r="Q450" s="227">
        <v>0.00029999999999999997</v>
      </c>
      <c r="R450" s="227">
        <f>Q450*H450</f>
        <v>0.016586999999999998</v>
      </c>
      <c r="S450" s="227">
        <v>0</v>
      </c>
      <c r="T450" s="228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9" t="s">
        <v>228</v>
      </c>
      <c r="AT450" s="229" t="s">
        <v>155</v>
      </c>
      <c r="AU450" s="229" t="s">
        <v>160</v>
      </c>
      <c r="AY450" s="17" t="s">
        <v>153</v>
      </c>
      <c r="BE450" s="230">
        <f>IF(N450="základní",J450,0)</f>
        <v>0</v>
      </c>
      <c r="BF450" s="230">
        <f>IF(N450="snížená",J450,0)</f>
        <v>0</v>
      </c>
      <c r="BG450" s="230">
        <f>IF(N450="zákl. přenesená",J450,0)</f>
        <v>0</v>
      </c>
      <c r="BH450" s="230">
        <f>IF(N450="sníž. přenesená",J450,0)</f>
        <v>0</v>
      </c>
      <c r="BI450" s="230">
        <f>IF(N450="nulová",J450,0)</f>
        <v>0</v>
      </c>
      <c r="BJ450" s="17" t="s">
        <v>160</v>
      </c>
      <c r="BK450" s="230">
        <f>ROUND(I450*H450,2)</f>
        <v>0</v>
      </c>
      <c r="BL450" s="17" t="s">
        <v>228</v>
      </c>
      <c r="BM450" s="229" t="s">
        <v>723</v>
      </c>
    </row>
    <row r="451" s="13" customFormat="1">
      <c r="A451" s="13"/>
      <c r="B451" s="231"/>
      <c r="C451" s="232"/>
      <c r="D451" s="233" t="s">
        <v>162</v>
      </c>
      <c r="E451" s="234" t="s">
        <v>1</v>
      </c>
      <c r="F451" s="235" t="s">
        <v>97</v>
      </c>
      <c r="G451" s="232"/>
      <c r="H451" s="236">
        <v>59.93</v>
      </c>
      <c r="I451" s="237"/>
      <c r="J451" s="232"/>
      <c r="K451" s="232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162</v>
      </c>
      <c r="AU451" s="242" t="s">
        <v>160</v>
      </c>
      <c r="AV451" s="13" t="s">
        <v>160</v>
      </c>
      <c r="AW451" s="13" t="s">
        <v>34</v>
      </c>
      <c r="AX451" s="13" t="s">
        <v>78</v>
      </c>
      <c r="AY451" s="242" t="s">
        <v>153</v>
      </c>
    </row>
    <row r="452" s="13" customFormat="1">
      <c r="A452" s="13"/>
      <c r="B452" s="231"/>
      <c r="C452" s="232"/>
      <c r="D452" s="233" t="s">
        <v>162</v>
      </c>
      <c r="E452" s="234" t="s">
        <v>1</v>
      </c>
      <c r="F452" s="235" t="s">
        <v>712</v>
      </c>
      <c r="G452" s="232"/>
      <c r="H452" s="236">
        <v>-4.6399999999999997</v>
      </c>
      <c r="I452" s="237"/>
      <c r="J452" s="232"/>
      <c r="K452" s="232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162</v>
      </c>
      <c r="AU452" s="242" t="s">
        <v>160</v>
      </c>
      <c r="AV452" s="13" t="s">
        <v>160</v>
      </c>
      <c r="AW452" s="13" t="s">
        <v>34</v>
      </c>
      <c r="AX452" s="13" t="s">
        <v>78</v>
      </c>
      <c r="AY452" s="242" t="s">
        <v>153</v>
      </c>
    </row>
    <row r="453" s="14" customFormat="1">
      <c r="A453" s="14"/>
      <c r="B453" s="243"/>
      <c r="C453" s="244"/>
      <c r="D453" s="233" t="s">
        <v>162</v>
      </c>
      <c r="E453" s="245" t="s">
        <v>1</v>
      </c>
      <c r="F453" s="246" t="s">
        <v>165</v>
      </c>
      <c r="G453" s="244"/>
      <c r="H453" s="247">
        <v>55.289999999999999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3" t="s">
        <v>162</v>
      </c>
      <c r="AU453" s="253" t="s">
        <v>160</v>
      </c>
      <c r="AV453" s="14" t="s">
        <v>159</v>
      </c>
      <c r="AW453" s="14" t="s">
        <v>34</v>
      </c>
      <c r="AX453" s="14" t="s">
        <v>86</v>
      </c>
      <c r="AY453" s="253" t="s">
        <v>153</v>
      </c>
    </row>
    <row r="454" s="2" customFormat="1" ht="44.25" customHeight="1">
      <c r="A454" s="38"/>
      <c r="B454" s="39"/>
      <c r="C454" s="264" t="s">
        <v>724</v>
      </c>
      <c r="D454" s="264" t="s">
        <v>328</v>
      </c>
      <c r="E454" s="265" t="s">
        <v>725</v>
      </c>
      <c r="F454" s="266" t="s">
        <v>726</v>
      </c>
      <c r="G454" s="267" t="s">
        <v>90</v>
      </c>
      <c r="H454" s="268">
        <v>59.939</v>
      </c>
      <c r="I454" s="269"/>
      <c r="J454" s="270">
        <f>ROUND(I454*H454,2)</f>
        <v>0</v>
      </c>
      <c r="K454" s="271"/>
      <c r="L454" s="272"/>
      <c r="M454" s="273" t="s">
        <v>1</v>
      </c>
      <c r="N454" s="274" t="s">
        <v>44</v>
      </c>
      <c r="O454" s="91"/>
      <c r="P454" s="227">
        <f>O454*H454</f>
        <v>0</v>
      </c>
      <c r="Q454" s="227">
        <v>0.0036800000000000001</v>
      </c>
      <c r="R454" s="227">
        <f>Q454*H454</f>
        <v>0.22057552</v>
      </c>
      <c r="S454" s="227">
        <v>0</v>
      </c>
      <c r="T454" s="228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9" t="s">
        <v>327</v>
      </c>
      <c r="AT454" s="229" t="s">
        <v>328</v>
      </c>
      <c r="AU454" s="229" t="s">
        <v>160</v>
      </c>
      <c r="AY454" s="17" t="s">
        <v>153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17" t="s">
        <v>160</v>
      </c>
      <c r="BK454" s="230">
        <f>ROUND(I454*H454,2)</f>
        <v>0</v>
      </c>
      <c r="BL454" s="17" t="s">
        <v>228</v>
      </c>
      <c r="BM454" s="229" t="s">
        <v>727</v>
      </c>
    </row>
    <row r="455" s="13" customFormat="1">
      <c r="A455" s="13"/>
      <c r="B455" s="231"/>
      <c r="C455" s="232"/>
      <c r="D455" s="233" t="s">
        <v>162</v>
      </c>
      <c r="E455" s="232"/>
      <c r="F455" s="235" t="s">
        <v>728</v>
      </c>
      <c r="G455" s="232"/>
      <c r="H455" s="236">
        <v>59.939</v>
      </c>
      <c r="I455" s="237"/>
      <c r="J455" s="232"/>
      <c r="K455" s="232"/>
      <c r="L455" s="238"/>
      <c r="M455" s="239"/>
      <c r="N455" s="240"/>
      <c r="O455" s="240"/>
      <c r="P455" s="240"/>
      <c r="Q455" s="240"/>
      <c r="R455" s="240"/>
      <c r="S455" s="240"/>
      <c r="T455" s="24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2" t="s">
        <v>162</v>
      </c>
      <c r="AU455" s="242" t="s">
        <v>160</v>
      </c>
      <c r="AV455" s="13" t="s">
        <v>160</v>
      </c>
      <c r="AW455" s="13" t="s">
        <v>4</v>
      </c>
      <c r="AX455" s="13" t="s">
        <v>86</v>
      </c>
      <c r="AY455" s="242" t="s">
        <v>153</v>
      </c>
    </row>
    <row r="456" s="2" customFormat="1" ht="16.5" customHeight="1">
      <c r="A456" s="38"/>
      <c r="B456" s="39"/>
      <c r="C456" s="217" t="s">
        <v>729</v>
      </c>
      <c r="D456" s="217" t="s">
        <v>155</v>
      </c>
      <c r="E456" s="218" t="s">
        <v>730</v>
      </c>
      <c r="F456" s="219" t="s">
        <v>731</v>
      </c>
      <c r="G456" s="220" t="s">
        <v>231</v>
      </c>
      <c r="H456" s="221">
        <v>54.899999999999999</v>
      </c>
      <c r="I456" s="222"/>
      <c r="J456" s="223">
        <f>ROUND(I456*H456,2)</f>
        <v>0</v>
      </c>
      <c r="K456" s="224"/>
      <c r="L456" s="44"/>
      <c r="M456" s="225" t="s">
        <v>1</v>
      </c>
      <c r="N456" s="226" t="s">
        <v>44</v>
      </c>
      <c r="O456" s="91"/>
      <c r="P456" s="227">
        <f>O456*H456</f>
        <v>0</v>
      </c>
      <c r="Q456" s="227">
        <v>1.0000000000000001E-05</v>
      </c>
      <c r="R456" s="227">
        <f>Q456*H456</f>
        <v>0.00054900000000000001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228</v>
      </c>
      <c r="AT456" s="229" t="s">
        <v>155</v>
      </c>
      <c r="AU456" s="229" t="s">
        <v>160</v>
      </c>
      <c r="AY456" s="17" t="s">
        <v>153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160</v>
      </c>
      <c r="BK456" s="230">
        <f>ROUND(I456*H456,2)</f>
        <v>0</v>
      </c>
      <c r="BL456" s="17" t="s">
        <v>228</v>
      </c>
      <c r="BM456" s="229" t="s">
        <v>732</v>
      </c>
    </row>
    <row r="457" s="13" customFormat="1">
      <c r="A457" s="13"/>
      <c r="B457" s="231"/>
      <c r="C457" s="232"/>
      <c r="D457" s="233" t="s">
        <v>162</v>
      </c>
      <c r="E457" s="234" t="s">
        <v>1</v>
      </c>
      <c r="F457" s="235" t="s">
        <v>733</v>
      </c>
      <c r="G457" s="232"/>
      <c r="H457" s="236">
        <v>11.9</v>
      </c>
      <c r="I457" s="237"/>
      <c r="J457" s="232"/>
      <c r="K457" s="232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162</v>
      </c>
      <c r="AU457" s="242" t="s">
        <v>160</v>
      </c>
      <c r="AV457" s="13" t="s">
        <v>160</v>
      </c>
      <c r="AW457" s="13" t="s">
        <v>34</v>
      </c>
      <c r="AX457" s="13" t="s">
        <v>78</v>
      </c>
      <c r="AY457" s="242" t="s">
        <v>153</v>
      </c>
    </row>
    <row r="458" s="13" customFormat="1">
      <c r="A458" s="13"/>
      <c r="B458" s="231"/>
      <c r="C458" s="232"/>
      <c r="D458" s="233" t="s">
        <v>162</v>
      </c>
      <c r="E458" s="234" t="s">
        <v>1</v>
      </c>
      <c r="F458" s="235" t="s">
        <v>734</v>
      </c>
      <c r="G458" s="232"/>
      <c r="H458" s="236">
        <v>12.199999999999999</v>
      </c>
      <c r="I458" s="237"/>
      <c r="J458" s="232"/>
      <c r="K458" s="232"/>
      <c r="L458" s="238"/>
      <c r="M458" s="239"/>
      <c r="N458" s="240"/>
      <c r="O458" s="240"/>
      <c r="P458" s="240"/>
      <c r="Q458" s="240"/>
      <c r="R458" s="240"/>
      <c r="S458" s="240"/>
      <c r="T458" s="24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2" t="s">
        <v>162</v>
      </c>
      <c r="AU458" s="242" t="s">
        <v>160</v>
      </c>
      <c r="AV458" s="13" t="s">
        <v>160</v>
      </c>
      <c r="AW458" s="13" t="s">
        <v>34</v>
      </c>
      <c r="AX458" s="13" t="s">
        <v>78</v>
      </c>
      <c r="AY458" s="242" t="s">
        <v>153</v>
      </c>
    </row>
    <row r="459" s="13" customFormat="1">
      <c r="A459" s="13"/>
      <c r="B459" s="231"/>
      <c r="C459" s="232"/>
      <c r="D459" s="233" t="s">
        <v>162</v>
      </c>
      <c r="E459" s="234" t="s">
        <v>1</v>
      </c>
      <c r="F459" s="235" t="s">
        <v>735</v>
      </c>
      <c r="G459" s="232"/>
      <c r="H459" s="236">
        <v>14.800000000000001</v>
      </c>
      <c r="I459" s="237"/>
      <c r="J459" s="232"/>
      <c r="K459" s="232"/>
      <c r="L459" s="238"/>
      <c r="M459" s="239"/>
      <c r="N459" s="240"/>
      <c r="O459" s="240"/>
      <c r="P459" s="240"/>
      <c r="Q459" s="240"/>
      <c r="R459" s="240"/>
      <c r="S459" s="240"/>
      <c r="T459" s="24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2" t="s">
        <v>162</v>
      </c>
      <c r="AU459" s="242" t="s">
        <v>160</v>
      </c>
      <c r="AV459" s="13" t="s">
        <v>160</v>
      </c>
      <c r="AW459" s="13" t="s">
        <v>34</v>
      </c>
      <c r="AX459" s="13" t="s">
        <v>78</v>
      </c>
      <c r="AY459" s="242" t="s">
        <v>153</v>
      </c>
    </row>
    <row r="460" s="13" customFormat="1">
      <c r="A460" s="13"/>
      <c r="B460" s="231"/>
      <c r="C460" s="232"/>
      <c r="D460" s="233" t="s">
        <v>162</v>
      </c>
      <c r="E460" s="234" t="s">
        <v>1</v>
      </c>
      <c r="F460" s="235" t="s">
        <v>736</v>
      </c>
      <c r="G460" s="232"/>
      <c r="H460" s="236">
        <v>16</v>
      </c>
      <c r="I460" s="237"/>
      <c r="J460" s="232"/>
      <c r="K460" s="232"/>
      <c r="L460" s="238"/>
      <c r="M460" s="239"/>
      <c r="N460" s="240"/>
      <c r="O460" s="240"/>
      <c r="P460" s="240"/>
      <c r="Q460" s="240"/>
      <c r="R460" s="240"/>
      <c r="S460" s="240"/>
      <c r="T460" s="24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2" t="s">
        <v>162</v>
      </c>
      <c r="AU460" s="242" t="s">
        <v>160</v>
      </c>
      <c r="AV460" s="13" t="s">
        <v>160</v>
      </c>
      <c r="AW460" s="13" t="s">
        <v>34</v>
      </c>
      <c r="AX460" s="13" t="s">
        <v>78</v>
      </c>
      <c r="AY460" s="242" t="s">
        <v>153</v>
      </c>
    </row>
    <row r="461" s="14" customFormat="1">
      <c r="A461" s="14"/>
      <c r="B461" s="243"/>
      <c r="C461" s="244"/>
      <c r="D461" s="233" t="s">
        <v>162</v>
      </c>
      <c r="E461" s="245" t="s">
        <v>1</v>
      </c>
      <c r="F461" s="246" t="s">
        <v>165</v>
      </c>
      <c r="G461" s="244"/>
      <c r="H461" s="247">
        <v>54.899999999999999</v>
      </c>
      <c r="I461" s="248"/>
      <c r="J461" s="244"/>
      <c r="K461" s="244"/>
      <c r="L461" s="249"/>
      <c r="M461" s="250"/>
      <c r="N461" s="251"/>
      <c r="O461" s="251"/>
      <c r="P461" s="251"/>
      <c r="Q461" s="251"/>
      <c r="R461" s="251"/>
      <c r="S461" s="251"/>
      <c r="T461" s="25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3" t="s">
        <v>162</v>
      </c>
      <c r="AU461" s="253" t="s">
        <v>160</v>
      </c>
      <c r="AV461" s="14" t="s">
        <v>159</v>
      </c>
      <c r="AW461" s="14" t="s">
        <v>34</v>
      </c>
      <c r="AX461" s="14" t="s">
        <v>86</v>
      </c>
      <c r="AY461" s="253" t="s">
        <v>153</v>
      </c>
    </row>
    <row r="462" s="2" customFormat="1" ht="16.5" customHeight="1">
      <c r="A462" s="38"/>
      <c r="B462" s="39"/>
      <c r="C462" s="264" t="s">
        <v>737</v>
      </c>
      <c r="D462" s="264" t="s">
        <v>328</v>
      </c>
      <c r="E462" s="265" t="s">
        <v>738</v>
      </c>
      <c r="F462" s="266" t="s">
        <v>739</v>
      </c>
      <c r="G462" s="267" t="s">
        <v>231</v>
      </c>
      <c r="H462" s="268">
        <v>57.645000000000003</v>
      </c>
      <c r="I462" s="269"/>
      <c r="J462" s="270">
        <f>ROUND(I462*H462,2)</f>
        <v>0</v>
      </c>
      <c r="K462" s="271"/>
      <c r="L462" s="272"/>
      <c r="M462" s="273" t="s">
        <v>1</v>
      </c>
      <c r="N462" s="274" t="s">
        <v>44</v>
      </c>
      <c r="O462" s="91"/>
      <c r="P462" s="227">
        <f>O462*H462</f>
        <v>0</v>
      </c>
      <c r="Q462" s="227">
        <v>0.00020000000000000001</v>
      </c>
      <c r="R462" s="227">
        <f>Q462*H462</f>
        <v>0.011529000000000001</v>
      </c>
      <c r="S462" s="227">
        <v>0</v>
      </c>
      <c r="T462" s="228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9" t="s">
        <v>327</v>
      </c>
      <c r="AT462" s="229" t="s">
        <v>328</v>
      </c>
      <c r="AU462" s="229" t="s">
        <v>160</v>
      </c>
      <c r="AY462" s="17" t="s">
        <v>153</v>
      </c>
      <c r="BE462" s="230">
        <f>IF(N462="základní",J462,0)</f>
        <v>0</v>
      </c>
      <c r="BF462" s="230">
        <f>IF(N462="snížená",J462,0)</f>
        <v>0</v>
      </c>
      <c r="BG462" s="230">
        <f>IF(N462="zákl. přenesená",J462,0)</f>
        <v>0</v>
      </c>
      <c r="BH462" s="230">
        <f>IF(N462="sníž. přenesená",J462,0)</f>
        <v>0</v>
      </c>
      <c r="BI462" s="230">
        <f>IF(N462="nulová",J462,0)</f>
        <v>0</v>
      </c>
      <c r="BJ462" s="17" t="s">
        <v>160</v>
      </c>
      <c r="BK462" s="230">
        <f>ROUND(I462*H462,2)</f>
        <v>0</v>
      </c>
      <c r="BL462" s="17" t="s">
        <v>228</v>
      </c>
      <c r="BM462" s="229" t="s">
        <v>740</v>
      </c>
    </row>
    <row r="463" s="13" customFormat="1">
      <c r="A463" s="13"/>
      <c r="B463" s="231"/>
      <c r="C463" s="232"/>
      <c r="D463" s="233" t="s">
        <v>162</v>
      </c>
      <c r="E463" s="234" t="s">
        <v>1</v>
      </c>
      <c r="F463" s="235" t="s">
        <v>741</v>
      </c>
      <c r="G463" s="232"/>
      <c r="H463" s="236">
        <v>54.899999999999999</v>
      </c>
      <c r="I463" s="237"/>
      <c r="J463" s="232"/>
      <c r="K463" s="232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162</v>
      </c>
      <c r="AU463" s="242" t="s">
        <v>160</v>
      </c>
      <c r="AV463" s="13" t="s">
        <v>160</v>
      </c>
      <c r="AW463" s="13" t="s">
        <v>34</v>
      </c>
      <c r="AX463" s="13" t="s">
        <v>86</v>
      </c>
      <c r="AY463" s="242" t="s">
        <v>153</v>
      </c>
    </row>
    <row r="464" s="13" customFormat="1">
      <c r="A464" s="13"/>
      <c r="B464" s="231"/>
      <c r="C464" s="232"/>
      <c r="D464" s="233" t="s">
        <v>162</v>
      </c>
      <c r="E464" s="232"/>
      <c r="F464" s="235" t="s">
        <v>742</v>
      </c>
      <c r="G464" s="232"/>
      <c r="H464" s="236">
        <v>57.645000000000003</v>
      </c>
      <c r="I464" s="237"/>
      <c r="J464" s="232"/>
      <c r="K464" s="232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162</v>
      </c>
      <c r="AU464" s="242" t="s">
        <v>160</v>
      </c>
      <c r="AV464" s="13" t="s">
        <v>160</v>
      </c>
      <c r="AW464" s="13" t="s">
        <v>4</v>
      </c>
      <c r="AX464" s="13" t="s">
        <v>86</v>
      </c>
      <c r="AY464" s="242" t="s">
        <v>153</v>
      </c>
    </row>
    <row r="465" s="2" customFormat="1" ht="16.5" customHeight="1">
      <c r="A465" s="38"/>
      <c r="B465" s="39"/>
      <c r="C465" s="217" t="s">
        <v>743</v>
      </c>
      <c r="D465" s="217" t="s">
        <v>155</v>
      </c>
      <c r="E465" s="218" t="s">
        <v>744</v>
      </c>
      <c r="F465" s="219" t="s">
        <v>745</v>
      </c>
      <c r="G465" s="220" t="s">
        <v>231</v>
      </c>
      <c r="H465" s="221">
        <v>4.2000000000000002</v>
      </c>
      <c r="I465" s="222"/>
      <c r="J465" s="223">
        <f>ROUND(I465*H465,2)</f>
        <v>0</v>
      </c>
      <c r="K465" s="224"/>
      <c r="L465" s="44"/>
      <c r="M465" s="225" t="s">
        <v>1</v>
      </c>
      <c r="N465" s="226" t="s">
        <v>44</v>
      </c>
      <c r="O465" s="91"/>
      <c r="P465" s="227">
        <f>O465*H465</f>
        <v>0</v>
      </c>
      <c r="Q465" s="227">
        <v>0</v>
      </c>
      <c r="R465" s="227">
        <f>Q465*H465</f>
        <v>0</v>
      </c>
      <c r="S465" s="227">
        <v>0</v>
      </c>
      <c r="T465" s="228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9" t="s">
        <v>228</v>
      </c>
      <c r="AT465" s="229" t="s">
        <v>155</v>
      </c>
      <c r="AU465" s="229" t="s">
        <v>160</v>
      </c>
      <c r="AY465" s="17" t="s">
        <v>153</v>
      </c>
      <c r="BE465" s="230">
        <f>IF(N465="základní",J465,0)</f>
        <v>0</v>
      </c>
      <c r="BF465" s="230">
        <f>IF(N465="snížená",J465,0)</f>
        <v>0</v>
      </c>
      <c r="BG465" s="230">
        <f>IF(N465="zákl. přenesená",J465,0)</f>
        <v>0</v>
      </c>
      <c r="BH465" s="230">
        <f>IF(N465="sníž. přenesená",J465,0)</f>
        <v>0</v>
      </c>
      <c r="BI465" s="230">
        <f>IF(N465="nulová",J465,0)</f>
        <v>0</v>
      </c>
      <c r="BJ465" s="17" t="s">
        <v>160</v>
      </c>
      <c r="BK465" s="230">
        <f>ROUND(I465*H465,2)</f>
        <v>0</v>
      </c>
      <c r="BL465" s="17" t="s">
        <v>228</v>
      </c>
      <c r="BM465" s="229" t="s">
        <v>746</v>
      </c>
    </row>
    <row r="466" s="13" customFormat="1">
      <c r="A466" s="13"/>
      <c r="B466" s="231"/>
      <c r="C466" s="232"/>
      <c r="D466" s="233" t="s">
        <v>162</v>
      </c>
      <c r="E466" s="234" t="s">
        <v>1</v>
      </c>
      <c r="F466" s="235" t="s">
        <v>747</v>
      </c>
      <c r="G466" s="232"/>
      <c r="H466" s="236">
        <v>1.8</v>
      </c>
      <c r="I466" s="237"/>
      <c r="J466" s="232"/>
      <c r="K466" s="232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162</v>
      </c>
      <c r="AU466" s="242" t="s">
        <v>160</v>
      </c>
      <c r="AV466" s="13" t="s">
        <v>160</v>
      </c>
      <c r="AW466" s="13" t="s">
        <v>34</v>
      </c>
      <c r="AX466" s="13" t="s">
        <v>78</v>
      </c>
      <c r="AY466" s="242" t="s">
        <v>153</v>
      </c>
    </row>
    <row r="467" s="13" customFormat="1">
      <c r="A467" s="13"/>
      <c r="B467" s="231"/>
      <c r="C467" s="232"/>
      <c r="D467" s="233" t="s">
        <v>162</v>
      </c>
      <c r="E467" s="234" t="s">
        <v>1</v>
      </c>
      <c r="F467" s="235" t="s">
        <v>748</v>
      </c>
      <c r="G467" s="232"/>
      <c r="H467" s="236">
        <v>2.3999999999999999</v>
      </c>
      <c r="I467" s="237"/>
      <c r="J467" s="232"/>
      <c r="K467" s="232"/>
      <c r="L467" s="238"/>
      <c r="M467" s="239"/>
      <c r="N467" s="240"/>
      <c r="O467" s="240"/>
      <c r="P467" s="240"/>
      <c r="Q467" s="240"/>
      <c r="R467" s="240"/>
      <c r="S467" s="240"/>
      <c r="T467" s="24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2" t="s">
        <v>162</v>
      </c>
      <c r="AU467" s="242" t="s">
        <v>160</v>
      </c>
      <c r="AV467" s="13" t="s">
        <v>160</v>
      </c>
      <c r="AW467" s="13" t="s">
        <v>34</v>
      </c>
      <c r="AX467" s="13" t="s">
        <v>78</v>
      </c>
      <c r="AY467" s="242" t="s">
        <v>153</v>
      </c>
    </row>
    <row r="468" s="14" customFormat="1">
      <c r="A468" s="14"/>
      <c r="B468" s="243"/>
      <c r="C468" s="244"/>
      <c r="D468" s="233" t="s">
        <v>162</v>
      </c>
      <c r="E468" s="245" t="s">
        <v>1</v>
      </c>
      <c r="F468" s="246" t="s">
        <v>165</v>
      </c>
      <c r="G468" s="244"/>
      <c r="H468" s="247">
        <v>4.2000000000000002</v>
      </c>
      <c r="I468" s="248"/>
      <c r="J468" s="244"/>
      <c r="K468" s="244"/>
      <c r="L468" s="249"/>
      <c r="M468" s="250"/>
      <c r="N468" s="251"/>
      <c r="O468" s="251"/>
      <c r="P468" s="251"/>
      <c r="Q468" s="251"/>
      <c r="R468" s="251"/>
      <c r="S468" s="251"/>
      <c r="T468" s="25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3" t="s">
        <v>162</v>
      </c>
      <c r="AU468" s="253" t="s">
        <v>160</v>
      </c>
      <c r="AV468" s="14" t="s">
        <v>159</v>
      </c>
      <c r="AW468" s="14" t="s">
        <v>34</v>
      </c>
      <c r="AX468" s="14" t="s">
        <v>86</v>
      </c>
      <c r="AY468" s="253" t="s">
        <v>153</v>
      </c>
    </row>
    <row r="469" s="2" customFormat="1" ht="16.5" customHeight="1">
      <c r="A469" s="38"/>
      <c r="B469" s="39"/>
      <c r="C469" s="264" t="s">
        <v>749</v>
      </c>
      <c r="D469" s="264" t="s">
        <v>328</v>
      </c>
      <c r="E469" s="265" t="s">
        <v>750</v>
      </c>
      <c r="F469" s="266" t="s">
        <v>751</v>
      </c>
      <c r="G469" s="267" t="s">
        <v>231</v>
      </c>
      <c r="H469" s="268">
        <v>4.4100000000000001</v>
      </c>
      <c r="I469" s="269"/>
      <c r="J469" s="270">
        <f>ROUND(I469*H469,2)</f>
        <v>0</v>
      </c>
      <c r="K469" s="271"/>
      <c r="L469" s="272"/>
      <c r="M469" s="273" t="s">
        <v>1</v>
      </c>
      <c r="N469" s="274" t="s">
        <v>44</v>
      </c>
      <c r="O469" s="91"/>
      <c r="P469" s="227">
        <f>O469*H469</f>
        <v>0</v>
      </c>
      <c r="Q469" s="227">
        <v>0.00016000000000000001</v>
      </c>
      <c r="R469" s="227">
        <f>Q469*H469</f>
        <v>0.00070560000000000013</v>
      </c>
      <c r="S469" s="227">
        <v>0</v>
      </c>
      <c r="T469" s="228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9" t="s">
        <v>327</v>
      </c>
      <c r="AT469" s="229" t="s">
        <v>328</v>
      </c>
      <c r="AU469" s="229" t="s">
        <v>160</v>
      </c>
      <c r="AY469" s="17" t="s">
        <v>153</v>
      </c>
      <c r="BE469" s="230">
        <f>IF(N469="základní",J469,0)</f>
        <v>0</v>
      </c>
      <c r="BF469" s="230">
        <f>IF(N469="snížená",J469,0)</f>
        <v>0</v>
      </c>
      <c r="BG469" s="230">
        <f>IF(N469="zákl. přenesená",J469,0)</f>
        <v>0</v>
      </c>
      <c r="BH469" s="230">
        <f>IF(N469="sníž. přenesená",J469,0)</f>
        <v>0</v>
      </c>
      <c r="BI469" s="230">
        <f>IF(N469="nulová",J469,0)</f>
        <v>0</v>
      </c>
      <c r="BJ469" s="17" t="s">
        <v>160</v>
      </c>
      <c r="BK469" s="230">
        <f>ROUND(I469*H469,2)</f>
        <v>0</v>
      </c>
      <c r="BL469" s="17" t="s">
        <v>228</v>
      </c>
      <c r="BM469" s="229" t="s">
        <v>752</v>
      </c>
    </row>
    <row r="470" s="13" customFormat="1">
      <c r="A470" s="13"/>
      <c r="B470" s="231"/>
      <c r="C470" s="232"/>
      <c r="D470" s="233" t="s">
        <v>162</v>
      </c>
      <c r="E470" s="234" t="s">
        <v>1</v>
      </c>
      <c r="F470" s="235" t="s">
        <v>753</v>
      </c>
      <c r="G470" s="232"/>
      <c r="H470" s="236">
        <v>4.2000000000000002</v>
      </c>
      <c r="I470" s="237"/>
      <c r="J470" s="232"/>
      <c r="K470" s="232"/>
      <c r="L470" s="238"/>
      <c r="M470" s="239"/>
      <c r="N470" s="240"/>
      <c r="O470" s="240"/>
      <c r="P470" s="240"/>
      <c r="Q470" s="240"/>
      <c r="R470" s="240"/>
      <c r="S470" s="240"/>
      <c r="T470" s="24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2" t="s">
        <v>162</v>
      </c>
      <c r="AU470" s="242" t="s">
        <v>160</v>
      </c>
      <c r="AV470" s="13" t="s">
        <v>160</v>
      </c>
      <c r="AW470" s="13" t="s">
        <v>34</v>
      </c>
      <c r="AX470" s="13" t="s">
        <v>86</v>
      </c>
      <c r="AY470" s="242" t="s">
        <v>153</v>
      </c>
    </row>
    <row r="471" s="13" customFormat="1">
      <c r="A471" s="13"/>
      <c r="B471" s="231"/>
      <c r="C471" s="232"/>
      <c r="D471" s="233" t="s">
        <v>162</v>
      </c>
      <c r="E471" s="232"/>
      <c r="F471" s="235" t="s">
        <v>754</v>
      </c>
      <c r="G471" s="232"/>
      <c r="H471" s="236">
        <v>4.4100000000000001</v>
      </c>
      <c r="I471" s="237"/>
      <c r="J471" s="232"/>
      <c r="K471" s="232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162</v>
      </c>
      <c r="AU471" s="242" t="s">
        <v>160</v>
      </c>
      <c r="AV471" s="13" t="s">
        <v>160</v>
      </c>
      <c r="AW471" s="13" t="s">
        <v>4</v>
      </c>
      <c r="AX471" s="13" t="s">
        <v>86</v>
      </c>
      <c r="AY471" s="242" t="s">
        <v>153</v>
      </c>
    </row>
    <row r="472" s="2" customFormat="1" ht="24.15" customHeight="1">
      <c r="A472" s="38"/>
      <c r="B472" s="39"/>
      <c r="C472" s="217" t="s">
        <v>755</v>
      </c>
      <c r="D472" s="217" t="s">
        <v>155</v>
      </c>
      <c r="E472" s="218" t="s">
        <v>756</v>
      </c>
      <c r="F472" s="219" t="s">
        <v>757</v>
      </c>
      <c r="G472" s="220" t="s">
        <v>282</v>
      </c>
      <c r="H472" s="221">
        <v>0.252</v>
      </c>
      <c r="I472" s="222"/>
      <c r="J472" s="223">
        <f>ROUND(I472*H472,2)</f>
        <v>0</v>
      </c>
      <c r="K472" s="224"/>
      <c r="L472" s="44"/>
      <c r="M472" s="225" t="s">
        <v>1</v>
      </c>
      <c r="N472" s="226" t="s">
        <v>44</v>
      </c>
      <c r="O472" s="91"/>
      <c r="P472" s="227">
        <f>O472*H472</f>
        <v>0</v>
      </c>
      <c r="Q472" s="227">
        <v>0</v>
      </c>
      <c r="R472" s="227">
        <f>Q472*H472</f>
        <v>0</v>
      </c>
      <c r="S472" s="227">
        <v>0</v>
      </c>
      <c r="T472" s="228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9" t="s">
        <v>228</v>
      </c>
      <c r="AT472" s="229" t="s">
        <v>155</v>
      </c>
      <c r="AU472" s="229" t="s">
        <v>160</v>
      </c>
      <c r="AY472" s="17" t="s">
        <v>153</v>
      </c>
      <c r="BE472" s="230">
        <f>IF(N472="základní",J472,0)</f>
        <v>0</v>
      </c>
      <c r="BF472" s="230">
        <f>IF(N472="snížená",J472,0)</f>
        <v>0</v>
      </c>
      <c r="BG472" s="230">
        <f>IF(N472="zákl. přenesená",J472,0)</f>
        <v>0</v>
      </c>
      <c r="BH472" s="230">
        <f>IF(N472="sníž. přenesená",J472,0)</f>
        <v>0</v>
      </c>
      <c r="BI472" s="230">
        <f>IF(N472="nulová",J472,0)</f>
        <v>0</v>
      </c>
      <c r="BJ472" s="17" t="s">
        <v>160</v>
      </c>
      <c r="BK472" s="230">
        <f>ROUND(I472*H472,2)</f>
        <v>0</v>
      </c>
      <c r="BL472" s="17" t="s">
        <v>228</v>
      </c>
      <c r="BM472" s="229" t="s">
        <v>758</v>
      </c>
    </row>
    <row r="473" s="2" customFormat="1" ht="24.15" customHeight="1">
      <c r="A473" s="38"/>
      <c r="B473" s="39"/>
      <c r="C473" s="217" t="s">
        <v>759</v>
      </c>
      <c r="D473" s="217" t="s">
        <v>155</v>
      </c>
      <c r="E473" s="218" t="s">
        <v>760</v>
      </c>
      <c r="F473" s="219" t="s">
        <v>761</v>
      </c>
      <c r="G473" s="220" t="s">
        <v>282</v>
      </c>
      <c r="H473" s="221">
        <v>0.252</v>
      </c>
      <c r="I473" s="222"/>
      <c r="J473" s="223">
        <f>ROUND(I473*H473,2)</f>
        <v>0</v>
      </c>
      <c r="K473" s="224"/>
      <c r="L473" s="44"/>
      <c r="M473" s="225" t="s">
        <v>1</v>
      </c>
      <c r="N473" s="226" t="s">
        <v>44</v>
      </c>
      <c r="O473" s="91"/>
      <c r="P473" s="227">
        <f>O473*H473</f>
        <v>0</v>
      </c>
      <c r="Q473" s="227">
        <v>0</v>
      </c>
      <c r="R473" s="227">
        <f>Q473*H473</f>
        <v>0</v>
      </c>
      <c r="S473" s="227">
        <v>0</v>
      </c>
      <c r="T473" s="228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9" t="s">
        <v>228</v>
      </c>
      <c r="AT473" s="229" t="s">
        <v>155</v>
      </c>
      <c r="AU473" s="229" t="s">
        <v>160</v>
      </c>
      <c r="AY473" s="17" t="s">
        <v>153</v>
      </c>
      <c r="BE473" s="230">
        <f>IF(N473="základní",J473,0)</f>
        <v>0</v>
      </c>
      <c r="BF473" s="230">
        <f>IF(N473="snížená",J473,0)</f>
        <v>0</v>
      </c>
      <c r="BG473" s="230">
        <f>IF(N473="zákl. přenesená",J473,0)</f>
        <v>0</v>
      </c>
      <c r="BH473" s="230">
        <f>IF(N473="sníž. přenesená",J473,0)</f>
        <v>0</v>
      </c>
      <c r="BI473" s="230">
        <f>IF(N473="nulová",J473,0)</f>
        <v>0</v>
      </c>
      <c r="BJ473" s="17" t="s">
        <v>160</v>
      </c>
      <c r="BK473" s="230">
        <f>ROUND(I473*H473,2)</f>
        <v>0</v>
      </c>
      <c r="BL473" s="17" t="s">
        <v>228</v>
      </c>
      <c r="BM473" s="229" t="s">
        <v>762</v>
      </c>
    </row>
    <row r="474" s="12" customFormat="1" ht="22.8" customHeight="1">
      <c r="A474" s="12"/>
      <c r="B474" s="202"/>
      <c r="C474" s="203"/>
      <c r="D474" s="204" t="s">
        <v>77</v>
      </c>
      <c r="E474" s="215" t="s">
        <v>763</v>
      </c>
      <c r="F474" s="215" t="s">
        <v>764</v>
      </c>
      <c r="G474" s="203"/>
      <c r="H474" s="203"/>
      <c r="I474" s="206"/>
      <c r="J474" s="216">
        <f>BK474</f>
        <v>0</v>
      </c>
      <c r="K474" s="203"/>
      <c r="L474" s="207"/>
      <c r="M474" s="208"/>
      <c r="N474" s="209"/>
      <c r="O474" s="209"/>
      <c r="P474" s="210">
        <f>SUM(P475:P491)</f>
        <v>0</v>
      </c>
      <c r="Q474" s="209"/>
      <c r="R474" s="210">
        <f>SUM(R475:R491)</f>
        <v>0.31288060000000001</v>
      </c>
      <c r="S474" s="209"/>
      <c r="T474" s="211">
        <f>SUM(T475:T491)</f>
        <v>0.73350000000000004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2" t="s">
        <v>160</v>
      </c>
      <c r="AT474" s="213" t="s">
        <v>77</v>
      </c>
      <c r="AU474" s="213" t="s">
        <v>86</v>
      </c>
      <c r="AY474" s="212" t="s">
        <v>153</v>
      </c>
      <c r="BK474" s="214">
        <f>SUM(BK475:BK491)</f>
        <v>0</v>
      </c>
    </row>
    <row r="475" s="2" customFormat="1" ht="16.5" customHeight="1">
      <c r="A475" s="38"/>
      <c r="B475" s="39"/>
      <c r="C475" s="217" t="s">
        <v>765</v>
      </c>
      <c r="D475" s="217" t="s">
        <v>155</v>
      </c>
      <c r="E475" s="218" t="s">
        <v>766</v>
      </c>
      <c r="F475" s="219" t="s">
        <v>767</v>
      </c>
      <c r="G475" s="220" t="s">
        <v>90</v>
      </c>
      <c r="H475" s="221">
        <v>15.960000000000001</v>
      </c>
      <c r="I475" s="222"/>
      <c r="J475" s="223">
        <f>ROUND(I475*H475,2)</f>
        <v>0</v>
      </c>
      <c r="K475" s="224"/>
      <c r="L475" s="44"/>
      <c r="M475" s="225" t="s">
        <v>1</v>
      </c>
      <c r="N475" s="226" t="s">
        <v>44</v>
      </c>
      <c r="O475" s="91"/>
      <c r="P475" s="227">
        <f>O475*H475</f>
        <v>0</v>
      </c>
      <c r="Q475" s="227">
        <v>0.00029999999999999997</v>
      </c>
      <c r="R475" s="227">
        <f>Q475*H475</f>
        <v>0.0047879999999999997</v>
      </c>
      <c r="S475" s="227">
        <v>0</v>
      </c>
      <c r="T475" s="228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9" t="s">
        <v>228</v>
      </c>
      <c r="AT475" s="229" t="s">
        <v>155</v>
      </c>
      <c r="AU475" s="229" t="s">
        <v>160</v>
      </c>
      <c r="AY475" s="17" t="s">
        <v>153</v>
      </c>
      <c r="BE475" s="230">
        <f>IF(N475="základní",J475,0)</f>
        <v>0</v>
      </c>
      <c r="BF475" s="230">
        <f>IF(N475="snížená",J475,0)</f>
        <v>0</v>
      </c>
      <c r="BG475" s="230">
        <f>IF(N475="zákl. přenesená",J475,0)</f>
        <v>0</v>
      </c>
      <c r="BH475" s="230">
        <f>IF(N475="sníž. přenesená",J475,0)</f>
        <v>0</v>
      </c>
      <c r="BI475" s="230">
        <f>IF(N475="nulová",J475,0)</f>
        <v>0</v>
      </c>
      <c r="BJ475" s="17" t="s">
        <v>160</v>
      </c>
      <c r="BK475" s="230">
        <f>ROUND(I475*H475,2)</f>
        <v>0</v>
      </c>
      <c r="BL475" s="17" t="s">
        <v>228</v>
      </c>
      <c r="BM475" s="229" t="s">
        <v>768</v>
      </c>
    </row>
    <row r="476" s="13" customFormat="1">
      <c r="A476" s="13"/>
      <c r="B476" s="231"/>
      <c r="C476" s="232"/>
      <c r="D476" s="233" t="s">
        <v>162</v>
      </c>
      <c r="E476" s="234" t="s">
        <v>1</v>
      </c>
      <c r="F476" s="235" t="s">
        <v>93</v>
      </c>
      <c r="G476" s="232"/>
      <c r="H476" s="236">
        <v>15.960000000000001</v>
      </c>
      <c r="I476" s="237"/>
      <c r="J476" s="232"/>
      <c r="K476" s="232"/>
      <c r="L476" s="238"/>
      <c r="M476" s="239"/>
      <c r="N476" s="240"/>
      <c r="O476" s="240"/>
      <c r="P476" s="240"/>
      <c r="Q476" s="240"/>
      <c r="R476" s="240"/>
      <c r="S476" s="240"/>
      <c r="T476" s="24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2" t="s">
        <v>162</v>
      </c>
      <c r="AU476" s="242" t="s">
        <v>160</v>
      </c>
      <c r="AV476" s="13" t="s">
        <v>160</v>
      </c>
      <c r="AW476" s="13" t="s">
        <v>34</v>
      </c>
      <c r="AX476" s="13" t="s">
        <v>86</v>
      </c>
      <c r="AY476" s="242" t="s">
        <v>153</v>
      </c>
    </row>
    <row r="477" s="2" customFormat="1" ht="24.15" customHeight="1">
      <c r="A477" s="38"/>
      <c r="B477" s="39"/>
      <c r="C477" s="217" t="s">
        <v>769</v>
      </c>
      <c r="D477" s="217" t="s">
        <v>155</v>
      </c>
      <c r="E477" s="218" t="s">
        <v>770</v>
      </c>
      <c r="F477" s="219" t="s">
        <v>771</v>
      </c>
      <c r="G477" s="220" t="s">
        <v>90</v>
      </c>
      <c r="H477" s="221">
        <v>9</v>
      </c>
      <c r="I477" s="222"/>
      <c r="J477" s="223">
        <f>ROUND(I477*H477,2)</f>
        <v>0</v>
      </c>
      <c r="K477" s="224"/>
      <c r="L477" s="44"/>
      <c r="M477" s="225" t="s">
        <v>1</v>
      </c>
      <c r="N477" s="226" t="s">
        <v>44</v>
      </c>
      <c r="O477" s="91"/>
      <c r="P477" s="227">
        <f>O477*H477</f>
        <v>0</v>
      </c>
      <c r="Q477" s="227">
        <v>0</v>
      </c>
      <c r="R477" s="227">
        <f>Q477*H477</f>
        <v>0</v>
      </c>
      <c r="S477" s="227">
        <v>0.081500000000000003</v>
      </c>
      <c r="T477" s="228">
        <f>S477*H477</f>
        <v>0.73350000000000004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9" t="s">
        <v>228</v>
      </c>
      <c r="AT477" s="229" t="s">
        <v>155</v>
      </c>
      <c r="AU477" s="229" t="s">
        <v>160</v>
      </c>
      <c r="AY477" s="17" t="s">
        <v>153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17" t="s">
        <v>160</v>
      </c>
      <c r="BK477" s="230">
        <f>ROUND(I477*H477,2)</f>
        <v>0</v>
      </c>
      <c r="BL477" s="17" t="s">
        <v>228</v>
      </c>
      <c r="BM477" s="229" t="s">
        <v>772</v>
      </c>
    </row>
    <row r="478" s="13" customFormat="1">
      <c r="A478" s="13"/>
      <c r="B478" s="231"/>
      <c r="C478" s="232"/>
      <c r="D478" s="233" t="s">
        <v>162</v>
      </c>
      <c r="E478" s="234" t="s">
        <v>1</v>
      </c>
      <c r="F478" s="235" t="s">
        <v>773</v>
      </c>
      <c r="G478" s="232"/>
      <c r="H478" s="236">
        <v>9</v>
      </c>
      <c r="I478" s="237"/>
      <c r="J478" s="232"/>
      <c r="K478" s="232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162</v>
      </c>
      <c r="AU478" s="242" t="s">
        <v>160</v>
      </c>
      <c r="AV478" s="13" t="s">
        <v>160</v>
      </c>
      <c r="AW478" s="13" t="s">
        <v>34</v>
      </c>
      <c r="AX478" s="13" t="s">
        <v>86</v>
      </c>
      <c r="AY478" s="242" t="s">
        <v>153</v>
      </c>
    </row>
    <row r="479" s="2" customFormat="1" ht="24.15" customHeight="1">
      <c r="A479" s="38"/>
      <c r="B479" s="39"/>
      <c r="C479" s="217" t="s">
        <v>774</v>
      </c>
      <c r="D479" s="217" t="s">
        <v>155</v>
      </c>
      <c r="E479" s="218" t="s">
        <v>775</v>
      </c>
      <c r="F479" s="219" t="s">
        <v>776</v>
      </c>
      <c r="G479" s="220" t="s">
        <v>90</v>
      </c>
      <c r="H479" s="221">
        <v>15.960000000000001</v>
      </c>
      <c r="I479" s="222"/>
      <c r="J479" s="223">
        <f>ROUND(I479*H479,2)</f>
        <v>0</v>
      </c>
      <c r="K479" s="224"/>
      <c r="L479" s="44"/>
      <c r="M479" s="225" t="s">
        <v>1</v>
      </c>
      <c r="N479" s="226" t="s">
        <v>44</v>
      </c>
      <c r="O479" s="91"/>
      <c r="P479" s="227">
        <f>O479*H479</f>
        <v>0</v>
      </c>
      <c r="Q479" s="227">
        <v>0.0053</v>
      </c>
      <c r="R479" s="227">
        <f>Q479*H479</f>
        <v>0.08458800000000001</v>
      </c>
      <c r="S479" s="227">
        <v>0</v>
      </c>
      <c r="T479" s="228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9" t="s">
        <v>228</v>
      </c>
      <c r="AT479" s="229" t="s">
        <v>155</v>
      </c>
      <c r="AU479" s="229" t="s">
        <v>160</v>
      </c>
      <c r="AY479" s="17" t="s">
        <v>153</v>
      </c>
      <c r="BE479" s="230">
        <f>IF(N479="základní",J479,0)</f>
        <v>0</v>
      </c>
      <c r="BF479" s="230">
        <f>IF(N479="snížená",J479,0)</f>
        <v>0</v>
      </c>
      <c r="BG479" s="230">
        <f>IF(N479="zákl. přenesená",J479,0)</f>
        <v>0</v>
      </c>
      <c r="BH479" s="230">
        <f>IF(N479="sníž. přenesená",J479,0)</f>
        <v>0</v>
      </c>
      <c r="BI479" s="230">
        <f>IF(N479="nulová",J479,0)</f>
        <v>0</v>
      </c>
      <c r="BJ479" s="17" t="s">
        <v>160</v>
      </c>
      <c r="BK479" s="230">
        <f>ROUND(I479*H479,2)</f>
        <v>0</v>
      </c>
      <c r="BL479" s="17" t="s">
        <v>228</v>
      </c>
      <c r="BM479" s="229" t="s">
        <v>777</v>
      </c>
    </row>
    <row r="480" s="13" customFormat="1">
      <c r="A480" s="13"/>
      <c r="B480" s="231"/>
      <c r="C480" s="232"/>
      <c r="D480" s="233" t="s">
        <v>162</v>
      </c>
      <c r="E480" s="234" t="s">
        <v>1</v>
      </c>
      <c r="F480" s="235" t="s">
        <v>93</v>
      </c>
      <c r="G480" s="232"/>
      <c r="H480" s="236">
        <v>15.960000000000001</v>
      </c>
      <c r="I480" s="237"/>
      <c r="J480" s="232"/>
      <c r="K480" s="232"/>
      <c r="L480" s="238"/>
      <c r="M480" s="239"/>
      <c r="N480" s="240"/>
      <c r="O480" s="240"/>
      <c r="P480" s="240"/>
      <c r="Q480" s="240"/>
      <c r="R480" s="240"/>
      <c r="S480" s="240"/>
      <c r="T480" s="24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2" t="s">
        <v>162</v>
      </c>
      <c r="AU480" s="242" t="s">
        <v>160</v>
      </c>
      <c r="AV480" s="13" t="s">
        <v>160</v>
      </c>
      <c r="AW480" s="13" t="s">
        <v>34</v>
      </c>
      <c r="AX480" s="13" t="s">
        <v>86</v>
      </c>
      <c r="AY480" s="242" t="s">
        <v>153</v>
      </c>
    </row>
    <row r="481" s="2" customFormat="1" ht="16.5" customHeight="1">
      <c r="A481" s="38"/>
      <c r="B481" s="39"/>
      <c r="C481" s="264" t="s">
        <v>778</v>
      </c>
      <c r="D481" s="264" t="s">
        <v>328</v>
      </c>
      <c r="E481" s="265" t="s">
        <v>779</v>
      </c>
      <c r="F481" s="266" t="s">
        <v>780</v>
      </c>
      <c r="G481" s="267" t="s">
        <v>90</v>
      </c>
      <c r="H481" s="268">
        <v>17.556000000000001</v>
      </c>
      <c r="I481" s="269"/>
      <c r="J481" s="270">
        <f>ROUND(I481*H481,2)</f>
        <v>0</v>
      </c>
      <c r="K481" s="271"/>
      <c r="L481" s="272"/>
      <c r="M481" s="273" t="s">
        <v>1</v>
      </c>
      <c r="N481" s="274" t="s">
        <v>44</v>
      </c>
      <c r="O481" s="91"/>
      <c r="P481" s="227">
        <f>O481*H481</f>
        <v>0</v>
      </c>
      <c r="Q481" s="227">
        <v>0.0126</v>
      </c>
      <c r="R481" s="227">
        <f>Q481*H481</f>
        <v>0.2212056</v>
      </c>
      <c r="S481" s="227">
        <v>0</v>
      </c>
      <c r="T481" s="228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9" t="s">
        <v>327</v>
      </c>
      <c r="AT481" s="229" t="s">
        <v>328</v>
      </c>
      <c r="AU481" s="229" t="s">
        <v>160</v>
      </c>
      <c r="AY481" s="17" t="s">
        <v>153</v>
      </c>
      <c r="BE481" s="230">
        <f>IF(N481="základní",J481,0)</f>
        <v>0</v>
      </c>
      <c r="BF481" s="230">
        <f>IF(N481="snížená",J481,0)</f>
        <v>0</v>
      </c>
      <c r="BG481" s="230">
        <f>IF(N481="zákl. přenesená",J481,0)</f>
        <v>0</v>
      </c>
      <c r="BH481" s="230">
        <f>IF(N481="sníž. přenesená",J481,0)</f>
        <v>0</v>
      </c>
      <c r="BI481" s="230">
        <f>IF(N481="nulová",J481,0)</f>
        <v>0</v>
      </c>
      <c r="BJ481" s="17" t="s">
        <v>160</v>
      </c>
      <c r="BK481" s="230">
        <f>ROUND(I481*H481,2)</f>
        <v>0</v>
      </c>
      <c r="BL481" s="17" t="s">
        <v>228</v>
      </c>
      <c r="BM481" s="229" t="s">
        <v>781</v>
      </c>
    </row>
    <row r="482" s="13" customFormat="1">
      <c r="A482" s="13"/>
      <c r="B482" s="231"/>
      <c r="C482" s="232"/>
      <c r="D482" s="233" t="s">
        <v>162</v>
      </c>
      <c r="E482" s="234" t="s">
        <v>1</v>
      </c>
      <c r="F482" s="235" t="s">
        <v>93</v>
      </c>
      <c r="G482" s="232"/>
      <c r="H482" s="236">
        <v>15.960000000000001</v>
      </c>
      <c r="I482" s="237"/>
      <c r="J482" s="232"/>
      <c r="K482" s="232"/>
      <c r="L482" s="238"/>
      <c r="M482" s="239"/>
      <c r="N482" s="240"/>
      <c r="O482" s="240"/>
      <c r="P482" s="240"/>
      <c r="Q482" s="240"/>
      <c r="R482" s="240"/>
      <c r="S482" s="240"/>
      <c r="T482" s="24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2" t="s">
        <v>162</v>
      </c>
      <c r="AU482" s="242" t="s">
        <v>160</v>
      </c>
      <c r="AV482" s="13" t="s">
        <v>160</v>
      </c>
      <c r="AW482" s="13" t="s">
        <v>34</v>
      </c>
      <c r="AX482" s="13" t="s">
        <v>86</v>
      </c>
      <c r="AY482" s="242" t="s">
        <v>153</v>
      </c>
    </row>
    <row r="483" s="13" customFormat="1">
      <c r="A483" s="13"/>
      <c r="B483" s="231"/>
      <c r="C483" s="232"/>
      <c r="D483" s="233" t="s">
        <v>162</v>
      </c>
      <c r="E483" s="232"/>
      <c r="F483" s="235" t="s">
        <v>782</v>
      </c>
      <c r="G483" s="232"/>
      <c r="H483" s="236">
        <v>17.556000000000001</v>
      </c>
      <c r="I483" s="237"/>
      <c r="J483" s="232"/>
      <c r="K483" s="232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162</v>
      </c>
      <c r="AU483" s="242" t="s">
        <v>160</v>
      </c>
      <c r="AV483" s="13" t="s">
        <v>160</v>
      </c>
      <c r="AW483" s="13" t="s">
        <v>4</v>
      </c>
      <c r="AX483" s="13" t="s">
        <v>86</v>
      </c>
      <c r="AY483" s="242" t="s">
        <v>153</v>
      </c>
    </row>
    <row r="484" s="2" customFormat="1" ht="21.75" customHeight="1">
      <c r="A484" s="38"/>
      <c r="B484" s="39"/>
      <c r="C484" s="217" t="s">
        <v>783</v>
      </c>
      <c r="D484" s="217" t="s">
        <v>155</v>
      </c>
      <c r="E484" s="218" t="s">
        <v>784</v>
      </c>
      <c r="F484" s="219" t="s">
        <v>785</v>
      </c>
      <c r="G484" s="220" t="s">
        <v>231</v>
      </c>
      <c r="H484" s="221">
        <v>3.7000000000000002</v>
      </c>
      <c r="I484" s="222"/>
      <c r="J484" s="223">
        <f>ROUND(I484*H484,2)</f>
        <v>0</v>
      </c>
      <c r="K484" s="224"/>
      <c r="L484" s="44"/>
      <c r="M484" s="225" t="s">
        <v>1</v>
      </c>
      <c r="N484" s="226" t="s">
        <v>44</v>
      </c>
      <c r="O484" s="91"/>
      <c r="P484" s="227">
        <f>O484*H484</f>
        <v>0</v>
      </c>
      <c r="Q484" s="227">
        <v>0.00055000000000000003</v>
      </c>
      <c r="R484" s="227">
        <f>Q484*H484</f>
        <v>0.0020350000000000004</v>
      </c>
      <c r="S484" s="227">
        <v>0</v>
      </c>
      <c r="T484" s="228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9" t="s">
        <v>228</v>
      </c>
      <c r="AT484" s="229" t="s">
        <v>155</v>
      </c>
      <c r="AU484" s="229" t="s">
        <v>160</v>
      </c>
      <c r="AY484" s="17" t="s">
        <v>153</v>
      </c>
      <c r="BE484" s="230">
        <f>IF(N484="základní",J484,0)</f>
        <v>0</v>
      </c>
      <c r="BF484" s="230">
        <f>IF(N484="snížená",J484,0)</f>
        <v>0</v>
      </c>
      <c r="BG484" s="230">
        <f>IF(N484="zákl. přenesená",J484,0)</f>
        <v>0</v>
      </c>
      <c r="BH484" s="230">
        <f>IF(N484="sníž. přenesená",J484,0)</f>
        <v>0</v>
      </c>
      <c r="BI484" s="230">
        <f>IF(N484="nulová",J484,0)</f>
        <v>0</v>
      </c>
      <c r="BJ484" s="17" t="s">
        <v>160</v>
      </c>
      <c r="BK484" s="230">
        <f>ROUND(I484*H484,2)</f>
        <v>0</v>
      </c>
      <c r="BL484" s="17" t="s">
        <v>228</v>
      </c>
      <c r="BM484" s="229" t="s">
        <v>786</v>
      </c>
    </row>
    <row r="485" s="13" customFormat="1">
      <c r="A485" s="13"/>
      <c r="B485" s="231"/>
      <c r="C485" s="232"/>
      <c r="D485" s="233" t="s">
        <v>162</v>
      </c>
      <c r="E485" s="234" t="s">
        <v>1</v>
      </c>
      <c r="F485" s="235" t="s">
        <v>787</v>
      </c>
      <c r="G485" s="232"/>
      <c r="H485" s="236">
        <v>3.7000000000000002</v>
      </c>
      <c r="I485" s="237"/>
      <c r="J485" s="232"/>
      <c r="K485" s="232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162</v>
      </c>
      <c r="AU485" s="242" t="s">
        <v>160</v>
      </c>
      <c r="AV485" s="13" t="s">
        <v>160</v>
      </c>
      <c r="AW485" s="13" t="s">
        <v>34</v>
      </c>
      <c r="AX485" s="13" t="s">
        <v>86</v>
      </c>
      <c r="AY485" s="242" t="s">
        <v>153</v>
      </c>
    </row>
    <row r="486" s="2" customFormat="1" ht="16.5" customHeight="1">
      <c r="A486" s="38"/>
      <c r="B486" s="39"/>
      <c r="C486" s="217" t="s">
        <v>788</v>
      </c>
      <c r="D486" s="217" t="s">
        <v>155</v>
      </c>
      <c r="E486" s="218" t="s">
        <v>789</v>
      </c>
      <c r="F486" s="219" t="s">
        <v>790</v>
      </c>
      <c r="G486" s="220" t="s">
        <v>231</v>
      </c>
      <c r="H486" s="221">
        <v>8.8000000000000007</v>
      </c>
      <c r="I486" s="222"/>
      <c r="J486" s="223">
        <f>ROUND(I486*H486,2)</f>
        <v>0</v>
      </c>
      <c r="K486" s="224"/>
      <c r="L486" s="44"/>
      <c r="M486" s="225" t="s">
        <v>1</v>
      </c>
      <c r="N486" s="226" t="s">
        <v>44</v>
      </c>
      <c r="O486" s="91"/>
      <c r="P486" s="227">
        <f>O486*H486</f>
        <v>0</v>
      </c>
      <c r="Q486" s="227">
        <v>3.0000000000000001E-05</v>
      </c>
      <c r="R486" s="227">
        <f>Q486*H486</f>
        <v>0.00026400000000000002</v>
      </c>
      <c r="S486" s="227">
        <v>0</v>
      </c>
      <c r="T486" s="228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9" t="s">
        <v>228</v>
      </c>
      <c r="AT486" s="229" t="s">
        <v>155</v>
      </c>
      <c r="AU486" s="229" t="s">
        <v>160</v>
      </c>
      <c r="AY486" s="17" t="s">
        <v>153</v>
      </c>
      <c r="BE486" s="230">
        <f>IF(N486="základní",J486,0)</f>
        <v>0</v>
      </c>
      <c r="BF486" s="230">
        <f>IF(N486="snížená",J486,0)</f>
        <v>0</v>
      </c>
      <c r="BG486" s="230">
        <f>IF(N486="zákl. přenesená",J486,0)</f>
        <v>0</v>
      </c>
      <c r="BH486" s="230">
        <f>IF(N486="sníž. přenesená",J486,0)</f>
        <v>0</v>
      </c>
      <c r="BI486" s="230">
        <f>IF(N486="nulová",J486,0)</f>
        <v>0</v>
      </c>
      <c r="BJ486" s="17" t="s">
        <v>160</v>
      </c>
      <c r="BK486" s="230">
        <f>ROUND(I486*H486,2)</f>
        <v>0</v>
      </c>
      <c r="BL486" s="17" t="s">
        <v>228</v>
      </c>
      <c r="BM486" s="229" t="s">
        <v>791</v>
      </c>
    </row>
    <row r="487" s="13" customFormat="1">
      <c r="A487" s="13"/>
      <c r="B487" s="231"/>
      <c r="C487" s="232"/>
      <c r="D487" s="233" t="s">
        <v>162</v>
      </c>
      <c r="E487" s="234" t="s">
        <v>1</v>
      </c>
      <c r="F487" s="235" t="s">
        <v>792</v>
      </c>
      <c r="G487" s="232"/>
      <c r="H487" s="236">
        <v>8.8000000000000007</v>
      </c>
      <c r="I487" s="237"/>
      <c r="J487" s="232"/>
      <c r="K487" s="232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162</v>
      </c>
      <c r="AU487" s="242" t="s">
        <v>160</v>
      </c>
      <c r="AV487" s="13" t="s">
        <v>160</v>
      </c>
      <c r="AW487" s="13" t="s">
        <v>34</v>
      </c>
      <c r="AX487" s="13" t="s">
        <v>86</v>
      </c>
      <c r="AY487" s="242" t="s">
        <v>153</v>
      </c>
    </row>
    <row r="488" s="2" customFormat="1" ht="16.5" customHeight="1">
      <c r="A488" s="38"/>
      <c r="B488" s="39"/>
      <c r="C488" s="217" t="s">
        <v>793</v>
      </c>
      <c r="D488" s="217" t="s">
        <v>155</v>
      </c>
      <c r="E488" s="218" t="s">
        <v>794</v>
      </c>
      <c r="F488" s="219" t="s">
        <v>795</v>
      </c>
      <c r="G488" s="220" t="s">
        <v>390</v>
      </c>
      <c r="H488" s="221">
        <v>5</v>
      </c>
      <c r="I488" s="222"/>
      <c r="J488" s="223">
        <f>ROUND(I488*H488,2)</f>
        <v>0</v>
      </c>
      <c r="K488" s="224"/>
      <c r="L488" s="44"/>
      <c r="M488" s="225" t="s">
        <v>1</v>
      </c>
      <c r="N488" s="226" t="s">
        <v>44</v>
      </c>
      <c r="O488" s="91"/>
      <c r="P488" s="227">
        <f>O488*H488</f>
        <v>0</v>
      </c>
      <c r="Q488" s="227">
        <v>0</v>
      </c>
      <c r="R488" s="227">
        <f>Q488*H488</f>
        <v>0</v>
      </c>
      <c r="S488" s="227">
        <v>0</v>
      </c>
      <c r="T488" s="228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9" t="s">
        <v>228</v>
      </c>
      <c r="AT488" s="229" t="s">
        <v>155</v>
      </c>
      <c r="AU488" s="229" t="s">
        <v>160</v>
      </c>
      <c r="AY488" s="17" t="s">
        <v>153</v>
      </c>
      <c r="BE488" s="230">
        <f>IF(N488="základní",J488,0)</f>
        <v>0</v>
      </c>
      <c r="BF488" s="230">
        <f>IF(N488="snížená",J488,0)</f>
        <v>0</v>
      </c>
      <c r="BG488" s="230">
        <f>IF(N488="zákl. přenesená",J488,0)</f>
        <v>0</v>
      </c>
      <c r="BH488" s="230">
        <f>IF(N488="sníž. přenesená",J488,0)</f>
        <v>0</v>
      </c>
      <c r="BI488" s="230">
        <f>IF(N488="nulová",J488,0)</f>
        <v>0</v>
      </c>
      <c r="BJ488" s="17" t="s">
        <v>160</v>
      </c>
      <c r="BK488" s="230">
        <f>ROUND(I488*H488,2)</f>
        <v>0</v>
      </c>
      <c r="BL488" s="17" t="s">
        <v>228</v>
      </c>
      <c r="BM488" s="229" t="s">
        <v>796</v>
      </c>
    </row>
    <row r="489" s="13" customFormat="1">
      <c r="A489" s="13"/>
      <c r="B489" s="231"/>
      <c r="C489" s="232"/>
      <c r="D489" s="233" t="s">
        <v>162</v>
      </c>
      <c r="E489" s="234" t="s">
        <v>1</v>
      </c>
      <c r="F489" s="235" t="s">
        <v>797</v>
      </c>
      <c r="G489" s="232"/>
      <c r="H489" s="236">
        <v>5</v>
      </c>
      <c r="I489" s="237"/>
      <c r="J489" s="232"/>
      <c r="K489" s="232"/>
      <c r="L489" s="238"/>
      <c r="M489" s="239"/>
      <c r="N489" s="240"/>
      <c r="O489" s="240"/>
      <c r="P489" s="240"/>
      <c r="Q489" s="240"/>
      <c r="R489" s="240"/>
      <c r="S489" s="240"/>
      <c r="T489" s="24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2" t="s">
        <v>162</v>
      </c>
      <c r="AU489" s="242" t="s">
        <v>160</v>
      </c>
      <c r="AV489" s="13" t="s">
        <v>160</v>
      </c>
      <c r="AW489" s="13" t="s">
        <v>34</v>
      </c>
      <c r="AX489" s="13" t="s">
        <v>86</v>
      </c>
      <c r="AY489" s="242" t="s">
        <v>153</v>
      </c>
    </row>
    <row r="490" s="2" customFormat="1" ht="24.15" customHeight="1">
      <c r="A490" s="38"/>
      <c r="B490" s="39"/>
      <c r="C490" s="217" t="s">
        <v>798</v>
      </c>
      <c r="D490" s="217" t="s">
        <v>155</v>
      </c>
      <c r="E490" s="218" t="s">
        <v>799</v>
      </c>
      <c r="F490" s="219" t="s">
        <v>800</v>
      </c>
      <c r="G490" s="220" t="s">
        <v>282</v>
      </c>
      <c r="H490" s="221">
        <v>0.313</v>
      </c>
      <c r="I490" s="222"/>
      <c r="J490" s="223">
        <f>ROUND(I490*H490,2)</f>
        <v>0</v>
      </c>
      <c r="K490" s="224"/>
      <c r="L490" s="44"/>
      <c r="M490" s="225" t="s">
        <v>1</v>
      </c>
      <c r="N490" s="226" t="s">
        <v>44</v>
      </c>
      <c r="O490" s="91"/>
      <c r="P490" s="227">
        <f>O490*H490</f>
        <v>0</v>
      </c>
      <c r="Q490" s="227">
        <v>0</v>
      </c>
      <c r="R490" s="227">
        <f>Q490*H490</f>
        <v>0</v>
      </c>
      <c r="S490" s="227">
        <v>0</v>
      </c>
      <c r="T490" s="228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9" t="s">
        <v>228</v>
      </c>
      <c r="AT490" s="229" t="s">
        <v>155</v>
      </c>
      <c r="AU490" s="229" t="s">
        <v>160</v>
      </c>
      <c r="AY490" s="17" t="s">
        <v>153</v>
      </c>
      <c r="BE490" s="230">
        <f>IF(N490="základní",J490,0)</f>
        <v>0</v>
      </c>
      <c r="BF490" s="230">
        <f>IF(N490="snížená",J490,0)</f>
        <v>0</v>
      </c>
      <c r="BG490" s="230">
        <f>IF(N490="zákl. přenesená",J490,0)</f>
        <v>0</v>
      </c>
      <c r="BH490" s="230">
        <f>IF(N490="sníž. přenesená",J490,0)</f>
        <v>0</v>
      </c>
      <c r="BI490" s="230">
        <f>IF(N490="nulová",J490,0)</f>
        <v>0</v>
      </c>
      <c r="BJ490" s="17" t="s">
        <v>160</v>
      </c>
      <c r="BK490" s="230">
        <f>ROUND(I490*H490,2)</f>
        <v>0</v>
      </c>
      <c r="BL490" s="17" t="s">
        <v>228</v>
      </c>
      <c r="BM490" s="229" t="s">
        <v>801</v>
      </c>
    </row>
    <row r="491" s="2" customFormat="1" ht="24.15" customHeight="1">
      <c r="A491" s="38"/>
      <c r="B491" s="39"/>
      <c r="C491" s="217" t="s">
        <v>802</v>
      </c>
      <c r="D491" s="217" t="s">
        <v>155</v>
      </c>
      <c r="E491" s="218" t="s">
        <v>803</v>
      </c>
      <c r="F491" s="219" t="s">
        <v>804</v>
      </c>
      <c r="G491" s="220" t="s">
        <v>282</v>
      </c>
      <c r="H491" s="221">
        <v>0.313</v>
      </c>
      <c r="I491" s="222"/>
      <c r="J491" s="223">
        <f>ROUND(I491*H491,2)</f>
        <v>0</v>
      </c>
      <c r="K491" s="224"/>
      <c r="L491" s="44"/>
      <c r="M491" s="225" t="s">
        <v>1</v>
      </c>
      <c r="N491" s="226" t="s">
        <v>44</v>
      </c>
      <c r="O491" s="91"/>
      <c r="P491" s="227">
        <f>O491*H491</f>
        <v>0</v>
      </c>
      <c r="Q491" s="227">
        <v>0</v>
      </c>
      <c r="R491" s="227">
        <f>Q491*H491</f>
        <v>0</v>
      </c>
      <c r="S491" s="227">
        <v>0</v>
      </c>
      <c r="T491" s="228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9" t="s">
        <v>228</v>
      </c>
      <c r="AT491" s="229" t="s">
        <v>155</v>
      </c>
      <c r="AU491" s="229" t="s">
        <v>160</v>
      </c>
      <c r="AY491" s="17" t="s">
        <v>153</v>
      </c>
      <c r="BE491" s="230">
        <f>IF(N491="základní",J491,0)</f>
        <v>0</v>
      </c>
      <c r="BF491" s="230">
        <f>IF(N491="snížená",J491,0)</f>
        <v>0</v>
      </c>
      <c r="BG491" s="230">
        <f>IF(N491="zákl. přenesená",J491,0)</f>
        <v>0</v>
      </c>
      <c r="BH491" s="230">
        <f>IF(N491="sníž. přenesená",J491,0)</f>
        <v>0</v>
      </c>
      <c r="BI491" s="230">
        <f>IF(N491="nulová",J491,0)</f>
        <v>0</v>
      </c>
      <c r="BJ491" s="17" t="s">
        <v>160</v>
      </c>
      <c r="BK491" s="230">
        <f>ROUND(I491*H491,2)</f>
        <v>0</v>
      </c>
      <c r="BL491" s="17" t="s">
        <v>228</v>
      </c>
      <c r="BM491" s="229" t="s">
        <v>805</v>
      </c>
    </row>
    <row r="492" s="12" customFormat="1" ht="22.8" customHeight="1">
      <c r="A492" s="12"/>
      <c r="B492" s="202"/>
      <c r="C492" s="203"/>
      <c r="D492" s="204" t="s">
        <v>77</v>
      </c>
      <c r="E492" s="215" t="s">
        <v>806</v>
      </c>
      <c r="F492" s="215" t="s">
        <v>807</v>
      </c>
      <c r="G492" s="203"/>
      <c r="H492" s="203"/>
      <c r="I492" s="206"/>
      <c r="J492" s="216">
        <f>BK492</f>
        <v>0</v>
      </c>
      <c r="K492" s="203"/>
      <c r="L492" s="207"/>
      <c r="M492" s="208"/>
      <c r="N492" s="209"/>
      <c r="O492" s="209"/>
      <c r="P492" s="210">
        <f>SUM(P493:P500)</f>
        <v>0</v>
      </c>
      <c r="Q492" s="209"/>
      <c r="R492" s="210">
        <f>SUM(R493:R500)</f>
        <v>0.0014499999999999999</v>
      </c>
      <c r="S492" s="209"/>
      <c r="T492" s="211">
        <f>SUM(T493:T500)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12" t="s">
        <v>160</v>
      </c>
      <c r="AT492" s="213" t="s">
        <v>77</v>
      </c>
      <c r="AU492" s="213" t="s">
        <v>86</v>
      </c>
      <c r="AY492" s="212" t="s">
        <v>153</v>
      </c>
      <c r="BK492" s="214">
        <f>SUM(BK493:BK500)</f>
        <v>0</v>
      </c>
    </row>
    <row r="493" s="2" customFormat="1" ht="24.15" customHeight="1">
      <c r="A493" s="38"/>
      <c r="B493" s="39"/>
      <c r="C493" s="217" t="s">
        <v>808</v>
      </c>
      <c r="D493" s="217" t="s">
        <v>155</v>
      </c>
      <c r="E493" s="218" t="s">
        <v>809</v>
      </c>
      <c r="F493" s="219" t="s">
        <v>810</v>
      </c>
      <c r="G493" s="220" t="s">
        <v>231</v>
      </c>
      <c r="H493" s="221">
        <v>29</v>
      </c>
      <c r="I493" s="222"/>
      <c r="J493" s="223">
        <f>ROUND(I493*H493,2)</f>
        <v>0</v>
      </c>
      <c r="K493" s="224"/>
      <c r="L493" s="44"/>
      <c r="M493" s="225" t="s">
        <v>1</v>
      </c>
      <c r="N493" s="226" t="s">
        <v>44</v>
      </c>
      <c r="O493" s="91"/>
      <c r="P493" s="227">
        <f>O493*H493</f>
        <v>0</v>
      </c>
      <c r="Q493" s="227">
        <v>2.0000000000000002E-05</v>
      </c>
      <c r="R493" s="227">
        <f>Q493*H493</f>
        <v>0.00058</v>
      </c>
      <c r="S493" s="227">
        <v>0</v>
      </c>
      <c r="T493" s="228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9" t="s">
        <v>228</v>
      </c>
      <c r="AT493" s="229" t="s">
        <v>155</v>
      </c>
      <c r="AU493" s="229" t="s">
        <v>160</v>
      </c>
      <c r="AY493" s="17" t="s">
        <v>153</v>
      </c>
      <c r="BE493" s="230">
        <f>IF(N493="základní",J493,0)</f>
        <v>0</v>
      </c>
      <c r="BF493" s="230">
        <f>IF(N493="snížená",J493,0)</f>
        <v>0</v>
      </c>
      <c r="BG493" s="230">
        <f>IF(N493="zákl. přenesená",J493,0)</f>
        <v>0</v>
      </c>
      <c r="BH493" s="230">
        <f>IF(N493="sníž. přenesená",J493,0)</f>
        <v>0</v>
      </c>
      <c r="BI493" s="230">
        <f>IF(N493="nulová",J493,0)</f>
        <v>0</v>
      </c>
      <c r="BJ493" s="17" t="s">
        <v>160</v>
      </c>
      <c r="BK493" s="230">
        <f>ROUND(I493*H493,2)</f>
        <v>0</v>
      </c>
      <c r="BL493" s="17" t="s">
        <v>228</v>
      </c>
      <c r="BM493" s="229" t="s">
        <v>811</v>
      </c>
    </row>
    <row r="494" s="13" customFormat="1">
      <c r="A494" s="13"/>
      <c r="B494" s="231"/>
      <c r="C494" s="232"/>
      <c r="D494" s="233" t="s">
        <v>162</v>
      </c>
      <c r="E494" s="234" t="s">
        <v>1</v>
      </c>
      <c r="F494" s="235" t="s">
        <v>812</v>
      </c>
      <c r="G494" s="232"/>
      <c r="H494" s="236">
        <v>20.800000000000001</v>
      </c>
      <c r="I494" s="237"/>
      <c r="J494" s="232"/>
      <c r="K494" s="232"/>
      <c r="L494" s="238"/>
      <c r="M494" s="239"/>
      <c r="N494" s="240"/>
      <c r="O494" s="240"/>
      <c r="P494" s="240"/>
      <c r="Q494" s="240"/>
      <c r="R494" s="240"/>
      <c r="S494" s="240"/>
      <c r="T494" s="24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2" t="s">
        <v>162</v>
      </c>
      <c r="AU494" s="242" t="s">
        <v>160</v>
      </c>
      <c r="AV494" s="13" t="s">
        <v>160</v>
      </c>
      <c r="AW494" s="13" t="s">
        <v>34</v>
      </c>
      <c r="AX494" s="13" t="s">
        <v>78</v>
      </c>
      <c r="AY494" s="242" t="s">
        <v>153</v>
      </c>
    </row>
    <row r="495" s="13" customFormat="1">
      <c r="A495" s="13"/>
      <c r="B495" s="231"/>
      <c r="C495" s="232"/>
      <c r="D495" s="233" t="s">
        <v>162</v>
      </c>
      <c r="E495" s="234" t="s">
        <v>1</v>
      </c>
      <c r="F495" s="235" t="s">
        <v>473</v>
      </c>
      <c r="G495" s="232"/>
      <c r="H495" s="236">
        <v>2</v>
      </c>
      <c r="I495" s="237"/>
      <c r="J495" s="232"/>
      <c r="K495" s="232"/>
      <c r="L495" s="238"/>
      <c r="M495" s="239"/>
      <c r="N495" s="240"/>
      <c r="O495" s="240"/>
      <c r="P495" s="240"/>
      <c r="Q495" s="240"/>
      <c r="R495" s="240"/>
      <c r="S495" s="240"/>
      <c r="T495" s="24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2" t="s">
        <v>162</v>
      </c>
      <c r="AU495" s="242" t="s">
        <v>160</v>
      </c>
      <c r="AV495" s="13" t="s">
        <v>160</v>
      </c>
      <c r="AW495" s="13" t="s">
        <v>34</v>
      </c>
      <c r="AX495" s="13" t="s">
        <v>78</v>
      </c>
      <c r="AY495" s="242" t="s">
        <v>153</v>
      </c>
    </row>
    <row r="496" s="13" customFormat="1">
      <c r="A496" s="13"/>
      <c r="B496" s="231"/>
      <c r="C496" s="232"/>
      <c r="D496" s="233" t="s">
        <v>162</v>
      </c>
      <c r="E496" s="234" t="s">
        <v>1</v>
      </c>
      <c r="F496" s="235" t="s">
        <v>474</v>
      </c>
      <c r="G496" s="232"/>
      <c r="H496" s="236">
        <v>3.3999999999999999</v>
      </c>
      <c r="I496" s="237"/>
      <c r="J496" s="232"/>
      <c r="K496" s="232"/>
      <c r="L496" s="238"/>
      <c r="M496" s="239"/>
      <c r="N496" s="240"/>
      <c r="O496" s="240"/>
      <c r="P496" s="240"/>
      <c r="Q496" s="240"/>
      <c r="R496" s="240"/>
      <c r="S496" s="240"/>
      <c r="T496" s="24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2" t="s">
        <v>162</v>
      </c>
      <c r="AU496" s="242" t="s">
        <v>160</v>
      </c>
      <c r="AV496" s="13" t="s">
        <v>160</v>
      </c>
      <c r="AW496" s="13" t="s">
        <v>34</v>
      </c>
      <c r="AX496" s="13" t="s">
        <v>78</v>
      </c>
      <c r="AY496" s="242" t="s">
        <v>153</v>
      </c>
    </row>
    <row r="497" s="13" customFormat="1">
      <c r="A497" s="13"/>
      <c r="B497" s="231"/>
      <c r="C497" s="232"/>
      <c r="D497" s="233" t="s">
        <v>162</v>
      </c>
      <c r="E497" s="234" t="s">
        <v>1</v>
      </c>
      <c r="F497" s="235" t="s">
        <v>475</v>
      </c>
      <c r="G497" s="232"/>
      <c r="H497" s="236">
        <v>2.7999999999999998</v>
      </c>
      <c r="I497" s="237"/>
      <c r="J497" s="232"/>
      <c r="K497" s="232"/>
      <c r="L497" s="238"/>
      <c r="M497" s="239"/>
      <c r="N497" s="240"/>
      <c r="O497" s="240"/>
      <c r="P497" s="240"/>
      <c r="Q497" s="240"/>
      <c r="R497" s="240"/>
      <c r="S497" s="240"/>
      <c r="T497" s="24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2" t="s">
        <v>162</v>
      </c>
      <c r="AU497" s="242" t="s">
        <v>160</v>
      </c>
      <c r="AV497" s="13" t="s">
        <v>160</v>
      </c>
      <c r="AW497" s="13" t="s">
        <v>34</v>
      </c>
      <c r="AX497" s="13" t="s">
        <v>78</v>
      </c>
      <c r="AY497" s="242" t="s">
        <v>153</v>
      </c>
    </row>
    <row r="498" s="14" customFormat="1">
      <c r="A498" s="14"/>
      <c r="B498" s="243"/>
      <c r="C498" s="244"/>
      <c r="D498" s="233" t="s">
        <v>162</v>
      </c>
      <c r="E498" s="245" t="s">
        <v>1</v>
      </c>
      <c r="F498" s="246" t="s">
        <v>165</v>
      </c>
      <c r="G498" s="244"/>
      <c r="H498" s="247">
        <v>29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3" t="s">
        <v>162</v>
      </c>
      <c r="AU498" s="253" t="s">
        <v>160</v>
      </c>
      <c r="AV498" s="14" t="s">
        <v>159</v>
      </c>
      <c r="AW498" s="14" t="s">
        <v>34</v>
      </c>
      <c r="AX498" s="14" t="s">
        <v>86</v>
      </c>
      <c r="AY498" s="253" t="s">
        <v>153</v>
      </c>
    </row>
    <row r="499" s="2" customFormat="1" ht="24.15" customHeight="1">
      <c r="A499" s="38"/>
      <c r="B499" s="39"/>
      <c r="C499" s="217" t="s">
        <v>813</v>
      </c>
      <c r="D499" s="217" t="s">
        <v>155</v>
      </c>
      <c r="E499" s="218" t="s">
        <v>814</v>
      </c>
      <c r="F499" s="219" t="s">
        <v>815</v>
      </c>
      <c r="G499" s="220" t="s">
        <v>231</v>
      </c>
      <c r="H499" s="221">
        <v>29</v>
      </c>
      <c r="I499" s="222"/>
      <c r="J499" s="223">
        <f>ROUND(I499*H499,2)</f>
        <v>0</v>
      </c>
      <c r="K499" s="224"/>
      <c r="L499" s="44"/>
      <c r="M499" s="225" t="s">
        <v>1</v>
      </c>
      <c r="N499" s="226" t="s">
        <v>44</v>
      </c>
      <c r="O499" s="91"/>
      <c r="P499" s="227">
        <f>O499*H499</f>
        <v>0</v>
      </c>
      <c r="Q499" s="227">
        <v>3.0000000000000001E-05</v>
      </c>
      <c r="R499" s="227">
        <f>Q499*H499</f>
        <v>0.00087000000000000001</v>
      </c>
      <c r="S499" s="227">
        <v>0</v>
      </c>
      <c r="T499" s="228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9" t="s">
        <v>228</v>
      </c>
      <c r="AT499" s="229" t="s">
        <v>155</v>
      </c>
      <c r="AU499" s="229" t="s">
        <v>160</v>
      </c>
      <c r="AY499" s="17" t="s">
        <v>153</v>
      </c>
      <c r="BE499" s="230">
        <f>IF(N499="základní",J499,0)</f>
        <v>0</v>
      </c>
      <c r="BF499" s="230">
        <f>IF(N499="snížená",J499,0)</f>
        <v>0</v>
      </c>
      <c r="BG499" s="230">
        <f>IF(N499="zákl. přenesená",J499,0)</f>
        <v>0</v>
      </c>
      <c r="BH499" s="230">
        <f>IF(N499="sníž. přenesená",J499,0)</f>
        <v>0</v>
      </c>
      <c r="BI499" s="230">
        <f>IF(N499="nulová",J499,0)</f>
        <v>0</v>
      </c>
      <c r="BJ499" s="17" t="s">
        <v>160</v>
      </c>
      <c r="BK499" s="230">
        <f>ROUND(I499*H499,2)</f>
        <v>0</v>
      </c>
      <c r="BL499" s="17" t="s">
        <v>228</v>
      </c>
      <c r="BM499" s="229" t="s">
        <v>816</v>
      </c>
    </row>
    <row r="500" s="13" customFormat="1">
      <c r="A500" s="13"/>
      <c r="B500" s="231"/>
      <c r="C500" s="232"/>
      <c r="D500" s="233" t="s">
        <v>162</v>
      </c>
      <c r="E500" s="234" t="s">
        <v>1</v>
      </c>
      <c r="F500" s="235" t="s">
        <v>817</v>
      </c>
      <c r="G500" s="232"/>
      <c r="H500" s="236">
        <v>29</v>
      </c>
      <c r="I500" s="237"/>
      <c r="J500" s="232"/>
      <c r="K500" s="232"/>
      <c r="L500" s="238"/>
      <c r="M500" s="239"/>
      <c r="N500" s="240"/>
      <c r="O500" s="240"/>
      <c r="P500" s="240"/>
      <c r="Q500" s="240"/>
      <c r="R500" s="240"/>
      <c r="S500" s="240"/>
      <c r="T500" s="24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2" t="s">
        <v>162</v>
      </c>
      <c r="AU500" s="242" t="s">
        <v>160</v>
      </c>
      <c r="AV500" s="13" t="s">
        <v>160</v>
      </c>
      <c r="AW500" s="13" t="s">
        <v>34</v>
      </c>
      <c r="AX500" s="13" t="s">
        <v>86</v>
      </c>
      <c r="AY500" s="242" t="s">
        <v>153</v>
      </c>
    </row>
    <row r="501" s="12" customFormat="1" ht="22.8" customHeight="1">
      <c r="A501" s="12"/>
      <c r="B501" s="202"/>
      <c r="C501" s="203"/>
      <c r="D501" s="204" t="s">
        <v>77</v>
      </c>
      <c r="E501" s="215" t="s">
        <v>818</v>
      </c>
      <c r="F501" s="215" t="s">
        <v>819</v>
      </c>
      <c r="G501" s="203"/>
      <c r="H501" s="203"/>
      <c r="I501" s="206"/>
      <c r="J501" s="216">
        <f>BK501</f>
        <v>0</v>
      </c>
      <c r="K501" s="203"/>
      <c r="L501" s="207"/>
      <c r="M501" s="208"/>
      <c r="N501" s="209"/>
      <c r="O501" s="209"/>
      <c r="P501" s="210">
        <f>SUM(P502:P541)</f>
        <v>0</v>
      </c>
      <c r="Q501" s="209"/>
      <c r="R501" s="210">
        <f>SUM(R502:R541)</f>
        <v>0.31858199999999998</v>
      </c>
      <c r="S501" s="209"/>
      <c r="T501" s="211">
        <f>SUM(T502:T541)</f>
        <v>0.098184600000000011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2" t="s">
        <v>160</v>
      </c>
      <c r="AT501" s="213" t="s">
        <v>77</v>
      </c>
      <c r="AU501" s="213" t="s">
        <v>86</v>
      </c>
      <c r="AY501" s="212" t="s">
        <v>153</v>
      </c>
      <c r="BK501" s="214">
        <f>SUM(BK502:BK541)</f>
        <v>0</v>
      </c>
    </row>
    <row r="502" s="2" customFormat="1" ht="24.15" customHeight="1">
      <c r="A502" s="38"/>
      <c r="B502" s="39"/>
      <c r="C502" s="217" t="s">
        <v>820</v>
      </c>
      <c r="D502" s="217" t="s">
        <v>155</v>
      </c>
      <c r="E502" s="218" t="s">
        <v>821</v>
      </c>
      <c r="F502" s="219" t="s">
        <v>822</v>
      </c>
      <c r="G502" s="220" t="s">
        <v>90</v>
      </c>
      <c r="H502" s="221">
        <v>213</v>
      </c>
      <c r="I502" s="222"/>
      <c r="J502" s="223">
        <f>ROUND(I502*H502,2)</f>
        <v>0</v>
      </c>
      <c r="K502" s="224"/>
      <c r="L502" s="44"/>
      <c r="M502" s="225" t="s">
        <v>1</v>
      </c>
      <c r="N502" s="226" t="s">
        <v>44</v>
      </c>
      <c r="O502" s="91"/>
      <c r="P502" s="227">
        <f>O502*H502</f>
        <v>0</v>
      </c>
      <c r="Q502" s="227">
        <v>0</v>
      </c>
      <c r="R502" s="227">
        <f>Q502*H502</f>
        <v>0</v>
      </c>
      <c r="S502" s="227">
        <v>0.00014999999999999999</v>
      </c>
      <c r="T502" s="228">
        <f>S502*H502</f>
        <v>0.031949999999999999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9" t="s">
        <v>228</v>
      </c>
      <c r="AT502" s="229" t="s">
        <v>155</v>
      </c>
      <c r="AU502" s="229" t="s">
        <v>160</v>
      </c>
      <c r="AY502" s="17" t="s">
        <v>153</v>
      </c>
      <c r="BE502" s="230">
        <f>IF(N502="základní",J502,0)</f>
        <v>0</v>
      </c>
      <c r="BF502" s="230">
        <f>IF(N502="snížená",J502,0)</f>
        <v>0</v>
      </c>
      <c r="BG502" s="230">
        <f>IF(N502="zákl. přenesená",J502,0)</f>
        <v>0</v>
      </c>
      <c r="BH502" s="230">
        <f>IF(N502="sníž. přenesená",J502,0)</f>
        <v>0</v>
      </c>
      <c r="BI502" s="230">
        <f>IF(N502="nulová",J502,0)</f>
        <v>0</v>
      </c>
      <c r="BJ502" s="17" t="s">
        <v>160</v>
      </c>
      <c r="BK502" s="230">
        <f>ROUND(I502*H502,2)</f>
        <v>0</v>
      </c>
      <c r="BL502" s="17" t="s">
        <v>228</v>
      </c>
      <c r="BM502" s="229" t="s">
        <v>823</v>
      </c>
    </row>
    <row r="503" s="13" customFormat="1">
      <c r="A503" s="13"/>
      <c r="B503" s="231"/>
      <c r="C503" s="232"/>
      <c r="D503" s="233" t="s">
        <v>162</v>
      </c>
      <c r="E503" s="234" t="s">
        <v>1</v>
      </c>
      <c r="F503" s="235" t="s">
        <v>97</v>
      </c>
      <c r="G503" s="232"/>
      <c r="H503" s="236">
        <v>59.93</v>
      </c>
      <c r="I503" s="237"/>
      <c r="J503" s="232"/>
      <c r="K503" s="232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162</v>
      </c>
      <c r="AU503" s="242" t="s">
        <v>160</v>
      </c>
      <c r="AV503" s="13" t="s">
        <v>160</v>
      </c>
      <c r="AW503" s="13" t="s">
        <v>34</v>
      </c>
      <c r="AX503" s="13" t="s">
        <v>78</v>
      </c>
      <c r="AY503" s="242" t="s">
        <v>153</v>
      </c>
    </row>
    <row r="504" s="13" customFormat="1">
      <c r="A504" s="13"/>
      <c r="B504" s="231"/>
      <c r="C504" s="232"/>
      <c r="D504" s="233" t="s">
        <v>162</v>
      </c>
      <c r="E504" s="234" t="s">
        <v>1</v>
      </c>
      <c r="F504" s="235" t="s">
        <v>100</v>
      </c>
      <c r="G504" s="232"/>
      <c r="H504" s="236">
        <v>169.03</v>
      </c>
      <c r="I504" s="237"/>
      <c r="J504" s="232"/>
      <c r="K504" s="232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162</v>
      </c>
      <c r="AU504" s="242" t="s">
        <v>160</v>
      </c>
      <c r="AV504" s="13" t="s">
        <v>160</v>
      </c>
      <c r="AW504" s="13" t="s">
        <v>34</v>
      </c>
      <c r="AX504" s="13" t="s">
        <v>78</v>
      </c>
      <c r="AY504" s="242" t="s">
        <v>153</v>
      </c>
    </row>
    <row r="505" s="13" customFormat="1">
      <c r="A505" s="13"/>
      <c r="B505" s="231"/>
      <c r="C505" s="232"/>
      <c r="D505" s="233" t="s">
        <v>162</v>
      </c>
      <c r="E505" s="234" t="s">
        <v>1</v>
      </c>
      <c r="F505" s="235" t="s">
        <v>209</v>
      </c>
      <c r="G505" s="232"/>
      <c r="H505" s="236">
        <v>-15.960000000000001</v>
      </c>
      <c r="I505" s="237"/>
      <c r="J505" s="232"/>
      <c r="K505" s="232"/>
      <c r="L505" s="238"/>
      <c r="M505" s="239"/>
      <c r="N505" s="240"/>
      <c r="O505" s="240"/>
      <c r="P505" s="240"/>
      <c r="Q505" s="240"/>
      <c r="R505" s="240"/>
      <c r="S505" s="240"/>
      <c r="T505" s="24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2" t="s">
        <v>162</v>
      </c>
      <c r="AU505" s="242" t="s">
        <v>160</v>
      </c>
      <c r="AV505" s="13" t="s">
        <v>160</v>
      </c>
      <c r="AW505" s="13" t="s">
        <v>34</v>
      </c>
      <c r="AX505" s="13" t="s">
        <v>78</v>
      </c>
      <c r="AY505" s="242" t="s">
        <v>153</v>
      </c>
    </row>
    <row r="506" s="14" customFormat="1">
      <c r="A506" s="14"/>
      <c r="B506" s="243"/>
      <c r="C506" s="244"/>
      <c r="D506" s="233" t="s">
        <v>162</v>
      </c>
      <c r="E506" s="245" t="s">
        <v>1</v>
      </c>
      <c r="F506" s="246" t="s">
        <v>165</v>
      </c>
      <c r="G506" s="244"/>
      <c r="H506" s="247">
        <v>213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3" t="s">
        <v>162</v>
      </c>
      <c r="AU506" s="253" t="s">
        <v>160</v>
      </c>
      <c r="AV506" s="14" t="s">
        <v>159</v>
      </c>
      <c r="AW506" s="14" t="s">
        <v>34</v>
      </c>
      <c r="AX506" s="14" t="s">
        <v>86</v>
      </c>
      <c r="AY506" s="253" t="s">
        <v>153</v>
      </c>
    </row>
    <row r="507" s="2" customFormat="1" ht="16.5" customHeight="1">
      <c r="A507" s="38"/>
      <c r="B507" s="39"/>
      <c r="C507" s="217" t="s">
        <v>824</v>
      </c>
      <c r="D507" s="217" t="s">
        <v>155</v>
      </c>
      <c r="E507" s="218" t="s">
        <v>825</v>
      </c>
      <c r="F507" s="219" t="s">
        <v>826</v>
      </c>
      <c r="G507" s="220" t="s">
        <v>90</v>
      </c>
      <c r="H507" s="221">
        <v>213.66</v>
      </c>
      <c r="I507" s="222"/>
      <c r="J507" s="223">
        <f>ROUND(I507*H507,2)</f>
        <v>0</v>
      </c>
      <c r="K507" s="224"/>
      <c r="L507" s="44"/>
      <c r="M507" s="225" t="s">
        <v>1</v>
      </c>
      <c r="N507" s="226" t="s">
        <v>44</v>
      </c>
      <c r="O507" s="91"/>
      <c r="P507" s="227">
        <f>O507*H507</f>
        <v>0</v>
      </c>
      <c r="Q507" s="227">
        <v>0.001</v>
      </c>
      <c r="R507" s="227">
        <f>Q507*H507</f>
        <v>0.21365999999999999</v>
      </c>
      <c r="S507" s="227">
        <v>0.00031</v>
      </c>
      <c r="T507" s="228">
        <f>S507*H507</f>
        <v>0.066234600000000005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9" t="s">
        <v>228</v>
      </c>
      <c r="AT507" s="229" t="s">
        <v>155</v>
      </c>
      <c r="AU507" s="229" t="s">
        <v>160</v>
      </c>
      <c r="AY507" s="17" t="s">
        <v>153</v>
      </c>
      <c r="BE507" s="230">
        <f>IF(N507="základní",J507,0)</f>
        <v>0</v>
      </c>
      <c r="BF507" s="230">
        <f>IF(N507="snížená",J507,0)</f>
        <v>0</v>
      </c>
      <c r="BG507" s="230">
        <f>IF(N507="zákl. přenesená",J507,0)</f>
        <v>0</v>
      </c>
      <c r="BH507" s="230">
        <f>IF(N507="sníž. přenesená",J507,0)</f>
        <v>0</v>
      </c>
      <c r="BI507" s="230">
        <f>IF(N507="nulová",J507,0)</f>
        <v>0</v>
      </c>
      <c r="BJ507" s="17" t="s">
        <v>160</v>
      </c>
      <c r="BK507" s="230">
        <f>ROUND(I507*H507,2)</f>
        <v>0</v>
      </c>
      <c r="BL507" s="17" t="s">
        <v>228</v>
      </c>
      <c r="BM507" s="229" t="s">
        <v>827</v>
      </c>
    </row>
    <row r="508" s="13" customFormat="1">
      <c r="A508" s="13"/>
      <c r="B508" s="231"/>
      <c r="C508" s="232"/>
      <c r="D508" s="233" t="s">
        <v>162</v>
      </c>
      <c r="E508" s="234" t="s">
        <v>1</v>
      </c>
      <c r="F508" s="235" t="s">
        <v>97</v>
      </c>
      <c r="G508" s="232"/>
      <c r="H508" s="236">
        <v>59.93</v>
      </c>
      <c r="I508" s="237"/>
      <c r="J508" s="232"/>
      <c r="K508" s="232"/>
      <c r="L508" s="238"/>
      <c r="M508" s="239"/>
      <c r="N508" s="240"/>
      <c r="O508" s="240"/>
      <c r="P508" s="240"/>
      <c r="Q508" s="240"/>
      <c r="R508" s="240"/>
      <c r="S508" s="240"/>
      <c r="T508" s="24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2" t="s">
        <v>162</v>
      </c>
      <c r="AU508" s="242" t="s">
        <v>160</v>
      </c>
      <c r="AV508" s="13" t="s">
        <v>160</v>
      </c>
      <c r="AW508" s="13" t="s">
        <v>34</v>
      </c>
      <c r="AX508" s="13" t="s">
        <v>78</v>
      </c>
      <c r="AY508" s="242" t="s">
        <v>153</v>
      </c>
    </row>
    <row r="509" s="13" customFormat="1">
      <c r="A509" s="13"/>
      <c r="B509" s="231"/>
      <c r="C509" s="232"/>
      <c r="D509" s="233" t="s">
        <v>162</v>
      </c>
      <c r="E509" s="234" t="s">
        <v>1</v>
      </c>
      <c r="F509" s="235" t="s">
        <v>100</v>
      </c>
      <c r="G509" s="232"/>
      <c r="H509" s="236">
        <v>169.03</v>
      </c>
      <c r="I509" s="237"/>
      <c r="J509" s="232"/>
      <c r="K509" s="232"/>
      <c r="L509" s="238"/>
      <c r="M509" s="239"/>
      <c r="N509" s="240"/>
      <c r="O509" s="240"/>
      <c r="P509" s="240"/>
      <c r="Q509" s="240"/>
      <c r="R509" s="240"/>
      <c r="S509" s="240"/>
      <c r="T509" s="24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2" t="s">
        <v>162</v>
      </c>
      <c r="AU509" s="242" t="s">
        <v>160</v>
      </c>
      <c r="AV509" s="13" t="s">
        <v>160</v>
      </c>
      <c r="AW509" s="13" t="s">
        <v>34</v>
      </c>
      <c r="AX509" s="13" t="s">
        <v>78</v>
      </c>
      <c r="AY509" s="242" t="s">
        <v>153</v>
      </c>
    </row>
    <row r="510" s="13" customFormat="1">
      <c r="A510" s="13"/>
      <c r="B510" s="231"/>
      <c r="C510" s="232"/>
      <c r="D510" s="233" t="s">
        <v>162</v>
      </c>
      <c r="E510" s="234" t="s">
        <v>1</v>
      </c>
      <c r="F510" s="235" t="s">
        <v>828</v>
      </c>
      <c r="G510" s="232"/>
      <c r="H510" s="236">
        <v>-11.550000000000001</v>
      </c>
      <c r="I510" s="237"/>
      <c r="J510" s="232"/>
      <c r="K510" s="232"/>
      <c r="L510" s="238"/>
      <c r="M510" s="239"/>
      <c r="N510" s="240"/>
      <c r="O510" s="240"/>
      <c r="P510" s="240"/>
      <c r="Q510" s="240"/>
      <c r="R510" s="240"/>
      <c r="S510" s="240"/>
      <c r="T510" s="24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2" t="s">
        <v>162</v>
      </c>
      <c r="AU510" s="242" t="s">
        <v>160</v>
      </c>
      <c r="AV510" s="13" t="s">
        <v>160</v>
      </c>
      <c r="AW510" s="13" t="s">
        <v>34</v>
      </c>
      <c r="AX510" s="13" t="s">
        <v>78</v>
      </c>
      <c r="AY510" s="242" t="s">
        <v>153</v>
      </c>
    </row>
    <row r="511" s="13" customFormat="1">
      <c r="A511" s="13"/>
      <c r="B511" s="231"/>
      <c r="C511" s="232"/>
      <c r="D511" s="233" t="s">
        <v>162</v>
      </c>
      <c r="E511" s="234" t="s">
        <v>1</v>
      </c>
      <c r="F511" s="235" t="s">
        <v>829</v>
      </c>
      <c r="G511" s="232"/>
      <c r="H511" s="236">
        <v>-3.75</v>
      </c>
      <c r="I511" s="237"/>
      <c r="J511" s="232"/>
      <c r="K511" s="232"/>
      <c r="L511" s="238"/>
      <c r="M511" s="239"/>
      <c r="N511" s="240"/>
      <c r="O511" s="240"/>
      <c r="P511" s="240"/>
      <c r="Q511" s="240"/>
      <c r="R511" s="240"/>
      <c r="S511" s="240"/>
      <c r="T511" s="24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2" t="s">
        <v>162</v>
      </c>
      <c r="AU511" s="242" t="s">
        <v>160</v>
      </c>
      <c r="AV511" s="13" t="s">
        <v>160</v>
      </c>
      <c r="AW511" s="13" t="s">
        <v>34</v>
      </c>
      <c r="AX511" s="13" t="s">
        <v>78</v>
      </c>
      <c r="AY511" s="242" t="s">
        <v>153</v>
      </c>
    </row>
    <row r="512" s="14" customFormat="1">
      <c r="A512" s="14"/>
      <c r="B512" s="243"/>
      <c r="C512" s="244"/>
      <c r="D512" s="233" t="s">
        <v>162</v>
      </c>
      <c r="E512" s="245" t="s">
        <v>1</v>
      </c>
      <c r="F512" s="246" t="s">
        <v>165</v>
      </c>
      <c r="G512" s="244"/>
      <c r="H512" s="247">
        <v>213.66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3" t="s">
        <v>162</v>
      </c>
      <c r="AU512" s="253" t="s">
        <v>160</v>
      </c>
      <c r="AV512" s="14" t="s">
        <v>159</v>
      </c>
      <c r="AW512" s="14" t="s">
        <v>34</v>
      </c>
      <c r="AX512" s="14" t="s">
        <v>86</v>
      </c>
      <c r="AY512" s="253" t="s">
        <v>153</v>
      </c>
    </row>
    <row r="513" s="2" customFormat="1" ht="21.75" customHeight="1">
      <c r="A513" s="38"/>
      <c r="B513" s="39"/>
      <c r="C513" s="217" t="s">
        <v>830</v>
      </c>
      <c r="D513" s="217" t="s">
        <v>155</v>
      </c>
      <c r="E513" s="218" t="s">
        <v>831</v>
      </c>
      <c r="F513" s="219" t="s">
        <v>832</v>
      </c>
      <c r="G513" s="220" t="s">
        <v>90</v>
      </c>
      <c r="H513" s="221">
        <v>9.3200000000000003</v>
      </c>
      <c r="I513" s="222"/>
      <c r="J513" s="223">
        <f>ROUND(I513*H513,2)</f>
        <v>0</v>
      </c>
      <c r="K513" s="224"/>
      <c r="L513" s="44"/>
      <c r="M513" s="225" t="s">
        <v>1</v>
      </c>
      <c r="N513" s="226" t="s">
        <v>44</v>
      </c>
      <c r="O513" s="91"/>
      <c r="P513" s="227">
        <f>O513*H513</f>
        <v>0</v>
      </c>
      <c r="Q513" s="227">
        <v>0</v>
      </c>
      <c r="R513" s="227">
        <f>Q513*H513</f>
        <v>0</v>
      </c>
      <c r="S513" s="227">
        <v>0</v>
      </c>
      <c r="T513" s="228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9" t="s">
        <v>228</v>
      </c>
      <c r="AT513" s="229" t="s">
        <v>155</v>
      </c>
      <c r="AU513" s="229" t="s">
        <v>160</v>
      </c>
      <c r="AY513" s="17" t="s">
        <v>153</v>
      </c>
      <c r="BE513" s="230">
        <f>IF(N513="základní",J513,0)</f>
        <v>0</v>
      </c>
      <c r="BF513" s="230">
        <f>IF(N513="snížená",J513,0)</f>
        <v>0</v>
      </c>
      <c r="BG513" s="230">
        <f>IF(N513="zákl. přenesená",J513,0)</f>
        <v>0</v>
      </c>
      <c r="BH513" s="230">
        <f>IF(N513="sníž. přenesená",J513,0)</f>
        <v>0</v>
      </c>
      <c r="BI513" s="230">
        <f>IF(N513="nulová",J513,0)</f>
        <v>0</v>
      </c>
      <c r="BJ513" s="17" t="s">
        <v>160</v>
      </c>
      <c r="BK513" s="230">
        <f>ROUND(I513*H513,2)</f>
        <v>0</v>
      </c>
      <c r="BL513" s="17" t="s">
        <v>228</v>
      </c>
      <c r="BM513" s="229" t="s">
        <v>833</v>
      </c>
    </row>
    <row r="514" s="13" customFormat="1">
      <c r="A514" s="13"/>
      <c r="B514" s="231"/>
      <c r="C514" s="232"/>
      <c r="D514" s="233" t="s">
        <v>162</v>
      </c>
      <c r="E514" s="234" t="s">
        <v>1</v>
      </c>
      <c r="F514" s="235" t="s">
        <v>834</v>
      </c>
      <c r="G514" s="232"/>
      <c r="H514" s="236">
        <v>1.1200000000000001</v>
      </c>
      <c r="I514" s="237"/>
      <c r="J514" s="232"/>
      <c r="K514" s="232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162</v>
      </c>
      <c r="AU514" s="242" t="s">
        <v>160</v>
      </c>
      <c r="AV514" s="13" t="s">
        <v>160</v>
      </c>
      <c r="AW514" s="13" t="s">
        <v>34</v>
      </c>
      <c r="AX514" s="13" t="s">
        <v>78</v>
      </c>
      <c r="AY514" s="242" t="s">
        <v>153</v>
      </c>
    </row>
    <row r="515" s="13" customFormat="1">
      <c r="A515" s="13"/>
      <c r="B515" s="231"/>
      <c r="C515" s="232"/>
      <c r="D515" s="233" t="s">
        <v>162</v>
      </c>
      <c r="E515" s="234" t="s">
        <v>1</v>
      </c>
      <c r="F515" s="235" t="s">
        <v>835</v>
      </c>
      <c r="G515" s="232"/>
      <c r="H515" s="236">
        <v>0.17999999999999999</v>
      </c>
      <c r="I515" s="237"/>
      <c r="J515" s="232"/>
      <c r="K515" s="232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162</v>
      </c>
      <c r="AU515" s="242" t="s">
        <v>160</v>
      </c>
      <c r="AV515" s="13" t="s">
        <v>160</v>
      </c>
      <c r="AW515" s="13" t="s">
        <v>34</v>
      </c>
      <c r="AX515" s="13" t="s">
        <v>78</v>
      </c>
      <c r="AY515" s="242" t="s">
        <v>153</v>
      </c>
    </row>
    <row r="516" s="13" customFormat="1">
      <c r="A516" s="13"/>
      <c r="B516" s="231"/>
      <c r="C516" s="232"/>
      <c r="D516" s="233" t="s">
        <v>162</v>
      </c>
      <c r="E516" s="234" t="s">
        <v>1</v>
      </c>
      <c r="F516" s="235" t="s">
        <v>836</v>
      </c>
      <c r="G516" s="232"/>
      <c r="H516" s="236">
        <v>0.17999999999999999</v>
      </c>
      <c r="I516" s="237"/>
      <c r="J516" s="232"/>
      <c r="K516" s="232"/>
      <c r="L516" s="238"/>
      <c r="M516" s="239"/>
      <c r="N516" s="240"/>
      <c r="O516" s="240"/>
      <c r="P516" s="240"/>
      <c r="Q516" s="240"/>
      <c r="R516" s="240"/>
      <c r="S516" s="240"/>
      <c r="T516" s="24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2" t="s">
        <v>162</v>
      </c>
      <c r="AU516" s="242" t="s">
        <v>160</v>
      </c>
      <c r="AV516" s="13" t="s">
        <v>160</v>
      </c>
      <c r="AW516" s="13" t="s">
        <v>34</v>
      </c>
      <c r="AX516" s="13" t="s">
        <v>78</v>
      </c>
      <c r="AY516" s="242" t="s">
        <v>153</v>
      </c>
    </row>
    <row r="517" s="13" customFormat="1">
      <c r="A517" s="13"/>
      <c r="B517" s="231"/>
      <c r="C517" s="232"/>
      <c r="D517" s="233" t="s">
        <v>162</v>
      </c>
      <c r="E517" s="234" t="s">
        <v>1</v>
      </c>
      <c r="F517" s="235" t="s">
        <v>837</v>
      </c>
      <c r="G517" s="232"/>
      <c r="H517" s="236">
        <v>1.96</v>
      </c>
      <c r="I517" s="237"/>
      <c r="J517" s="232"/>
      <c r="K517" s="232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162</v>
      </c>
      <c r="AU517" s="242" t="s">
        <v>160</v>
      </c>
      <c r="AV517" s="13" t="s">
        <v>160</v>
      </c>
      <c r="AW517" s="13" t="s">
        <v>34</v>
      </c>
      <c r="AX517" s="13" t="s">
        <v>78</v>
      </c>
      <c r="AY517" s="242" t="s">
        <v>153</v>
      </c>
    </row>
    <row r="518" s="13" customFormat="1">
      <c r="A518" s="13"/>
      <c r="B518" s="231"/>
      <c r="C518" s="232"/>
      <c r="D518" s="233" t="s">
        <v>162</v>
      </c>
      <c r="E518" s="234" t="s">
        <v>1</v>
      </c>
      <c r="F518" s="235" t="s">
        <v>838</v>
      </c>
      <c r="G518" s="232"/>
      <c r="H518" s="236">
        <v>2.9399999999999999</v>
      </c>
      <c r="I518" s="237"/>
      <c r="J518" s="232"/>
      <c r="K518" s="232"/>
      <c r="L518" s="238"/>
      <c r="M518" s="239"/>
      <c r="N518" s="240"/>
      <c r="O518" s="240"/>
      <c r="P518" s="240"/>
      <c r="Q518" s="240"/>
      <c r="R518" s="240"/>
      <c r="S518" s="240"/>
      <c r="T518" s="24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2" t="s">
        <v>162</v>
      </c>
      <c r="AU518" s="242" t="s">
        <v>160</v>
      </c>
      <c r="AV518" s="13" t="s">
        <v>160</v>
      </c>
      <c r="AW518" s="13" t="s">
        <v>34</v>
      </c>
      <c r="AX518" s="13" t="s">
        <v>78</v>
      </c>
      <c r="AY518" s="242" t="s">
        <v>153</v>
      </c>
    </row>
    <row r="519" s="13" customFormat="1">
      <c r="A519" s="13"/>
      <c r="B519" s="231"/>
      <c r="C519" s="232"/>
      <c r="D519" s="233" t="s">
        <v>162</v>
      </c>
      <c r="E519" s="234" t="s">
        <v>1</v>
      </c>
      <c r="F519" s="235" t="s">
        <v>839</v>
      </c>
      <c r="G519" s="232"/>
      <c r="H519" s="236">
        <v>2.9399999999999999</v>
      </c>
      <c r="I519" s="237"/>
      <c r="J519" s="232"/>
      <c r="K519" s="232"/>
      <c r="L519" s="238"/>
      <c r="M519" s="239"/>
      <c r="N519" s="240"/>
      <c r="O519" s="240"/>
      <c r="P519" s="240"/>
      <c r="Q519" s="240"/>
      <c r="R519" s="240"/>
      <c r="S519" s="240"/>
      <c r="T519" s="24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2" t="s">
        <v>162</v>
      </c>
      <c r="AU519" s="242" t="s">
        <v>160</v>
      </c>
      <c r="AV519" s="13" t="s">
        <v>160</v>
      </c>
      <c r="AW519" s="13" t="s">
        <v>34</v>
      </c>
      <c r="AX519" s="13" t="s">
        <v>78</v>
      </c>
      <c r="AY519" s="242" t="s">
        <v>153</v>
      </c>
    </row>
    <row r="520" s="14" customFormat="1">
      <c r="A520" s="14"/>
      <c r="B520" s="243"/>
      <c r="C520" s="244"/>
      <c r="D520" s="233" t="s">
        <v>162</v>
      </c>
      <c r="E520" s="245" t="s">
        <v>1</v>
      </c>
      <c r="F520" s="246" t="s">
        <v>165</v>
      </c>
      <c r="G520" s="244"/>
      <c r="H520" s="247">
        <v>9.3200000000000003</v>
      </c>
      <c r="I520" s="248"/>
      <c r="J520" s="244"/>
      <c r="K520" s="244"/>
      <c r="L520" s="249"/>
      <c r="M520" s="250"/>
      <c r="N520" s="251"/>
      <c r="O520" s="251"/>
      <c r="P520" s="251"/>
      <c r="Q520" s="251"/>
      <c r="R520" s="251"/>
      <c r="S520" s="251"/>
      <c r="T520" s="25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3" t="s">
        <v>162</v>
      </c>
      <c r="AU520" s="253" t="s">
        <v>160</v>
      </c>
      <c r="AV520" s="14" t="s">
        <v>159</v>
      </c>
      <c r="AW520" s="14" t="s">
        <v>34</v>
      </c>
      <c r="AX520" s="14" t="s">
        <v>86</v>
      </c>
      <c r="AY520" s="253" t="s">
        <v>153</v>
      </c>
    </row>
    <row r="521" s="2" customFormat="1" ht="16.5" customHeight="1">
      <c r="A521" s="38"/>
      <c r="B521" s="39"/>
      <c r="C521" s="264" t="s">
        <v>840</v>
      </c>
      <c r="D521" s="264" t="s">
        <v>328</v>
      </c>
      <c r="E521" s="265" t="s">
        <v>841</v>
      </c>
      <c r="F521" s="266" t="s">
        <v>842</v>
      </c>
      <c r="G521" s="267" t="s">
        <v>90</v>
      </c>
      <c r="H521" s="268">
        <v>9.7859999999999996</v>
      </c>
      <c r="I521" s="269"/>
      <c r="J521" s="270">
        <f>ROUND(I521*H521,2)</f>
        <v>0</v>
      </c>
      <c r="K521" s="271"/>
      <c r="L521" s="272"/>
      <c r="M521" s="273" t="s">
        <v>1</v>
      </c>
      <c r="N521" s="274" t="s">
        <v>44</v>
      </c>
      <c r="O521" s="91"/>
      <c r="P521" s="227">
        <f>O521*H521</f>
        <v>0</v>
      </c>
      <c r="Q521" s="227">
        <v>0</v>
      </c>
      <c r="R521" s="227">
        <f>Q521*H521</f>
        <v>0</v>
      </c>
      <c r="S521" s="227">
        <v>0</v>
      </c>
      <c r="T521" s="228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9" t="s">
        <v>327</v>
      </c>
      <c r="AT521" s="229" t="s">
        <v>328</v>
      </c>
      <c r="AU521" s="229" t="s">
        <v>160</v>
      </c>
      <c r="AY521" s="17" t="s">
        <v>153</v>
      </c>
      <c r="BE521" s="230">
        <f>IF(N521="základní",J521,0)</f>
        <v>0</v>
      </c>
      <c r="BF521" s="230">
        <f>IF(N521="snížená",J521,0)</f>
        <v>0</v>
      </c>
      <c r="BG521" s="230">
        <f>IF(N521="zákl. přenesená",J521,0)</f>
        <v>0</v>
      </c>
      <c r="BH521" s="230">
        <f>IF(N521="sníž. přenesená",J521,0)</f>
        <v>0</v>
      </c>
      <c r="BI521" s="230">
        <f>IF(N521="nulová",J521,0)</f>
        <v>0</v>
      </c>
      <c r="BJ521" s="17" t="s">
        <v>160</v>
      </c>
      <c r="BK521" s="230">
        <f>ROUND(I521*H521,2)</f>
        <v>0</v>
      </c>
      <c r="BL521" s="17" t="s">
        <v>228</v>
      </c>
      <c r="BM521" s="229" t="s">
        <v>843</v>
      </c>
    </row>
    <row r="522" s="13" customFormat="1">
      <c r="A522" s="13"/>
      <c r="B522" s="231"/>
      <c r="C522" s="232"/>
      <c r="D522" s="233" t="s">
        <v>162</v>
      </c>
      <c r="E522" s="234" t="s">
        <v>1</v>
      </c>
      <c r="F522" s="235" t="s">
        <v>844</v>
      </c>
      <c r="G522" s="232"/>
      <c r="H522" s="236">
        <v>9.3200000000000003</v>
      </c>
      <c r="I522" s="237"/>
      <c r="J522" s="232"/>
      <c r="K522" s="232"/>
      <c r="L522" s="238"/>
      <c r="M522" s="239"/>
      <c r="N522" s="240"/>
      <c r="O522" s="240"/>
      <c r="P522" s="240"/>
      <c r="Q522" s="240"/>
      <c r="R522" s="240"/>
      <c r="S522" s="240"/>
      <c r="T522" s="24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2" t="s">
        <v>162</v>
      </c>
      <c r="AU522" s="242" t="s">
        <v>160</v>
      </c>
      <c r="AV522" s="13" t="s">
        <v>160</v>
      </c>
      <c r="AW522" s="13" t="s">
        <v>34</v>
      </c>
      <c r="AX522" s="13" t="s">
        <v>86</v>
      </c>
      <c r="AY522" s="242" t="s">
        <v>153</v>
      </c>
    </row>
    <row r="523" s="13" customFormat="1">
      <c r="A523" s="13"/>
      <c r="B523" s="231"/>
      <c r="C523" s="232"/>
      <c r="D523" s="233" t="s">
        <v>162</v>
      </c>
      <c r="E523" s="232"/>
      <c r="F523" s="235" t="s">
        <v>845</v>
      </c>
      <c r="G523" s="232"/>
      <c r="H523" s="236">
        <v>9.7859999999999996</v>
      </c>
      <c r="I523" s="237"/>
      <c r="J523" s="232"/>
      <c r="K523" s="232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162</v>
      </c>
      <c r="AU523" s="242" t="s">
        <v>160</v>
      </c>
      <c r="AV523" s="13" t="s">
        <v>160</v>
      </c>
      <c r="AW523" s="13" t="s">
        <v>4</v>
      </c>
      <c r="AX523" s="13" t="s">
        <v>86</v>
      </c>
      <c r="AY523" s="242" t="s">
        <v>153</v>
      </c>
    </row>
    <row r="524" s="2" customFormat="1" ht="24.15" customHeight="1">
      <c r="A524" s="38"/>
      <c r="B524" s="39"/>
      <c r="C524" s="264" t="s">
        <v>846</v>
      </c>
      <c r="D524" s="264" t="s">
        <v>328</v>
      </c>
      <c r="E524" s="265" t="s">
        <v>847</v>
      </c>
      <c r="F524" s="266" t="s">
        <v>848</v>
      </c>
      <c r="G524" s="267" t="s">
        <v>231</v>
      </c>
      <c r="H524" s="268">
        <v>27.600000000000001</v>
      </c>
      <c r="I524" s="269"/>
      <c r="J524" s="270">
        <f>ROUND(I524*H524,2)</f>
        <v>0</v>
      </c>
      <c r="K524" s="271"/>
      <c r="L524" s="272"/>
      <c r="M524" s="273" t="s">
        <v>1</v>
      </c>
      <c r="N524" s="274" t="s">
        <v>44</v>
      </c>
      <c r="O524" s="91"/>
      <c r="P524" s="227">
        <f>O524*H524</f>
        <v>0</v>
      </c>
      <c r="Q524" s="227">
        <v>2.0000000000000002E-05</v>
      </c>
      <c r="R524" s="227">
        <f>Q524*H524</f>
        <v>0.00055200000000000008</v>
      </c>
      <c r="S524" s="227">
        <v>0</v>
      </c>
      <c r="T524" s="228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9" t="s">
        <v>327</v>
      </c>
      <c r="AT524" s="229" t="s">
        <v>328</v>
      </c>
      <c r="AU524" s="229" t="s">
        <v>160</v>
      </c>
      <c r="AY524" s="17" t="s">
        <v>153</v>
      </c>
      <c r="BE524" s="230">
        <f>IF(N524="základní",J524,0)</f>
        <v>0</v>
      </c>
      <c r="BF524" s="230">
        <f>IF(N524="snížená",J524,0)</f>
        <v>0</v>
      </c>
      <c r="BG524" s="230">
        <f>IF(N524="zákl. přenesená",J524,0)</f>
        <v>0</v>
      </c>
      <c r="BH524" s="230">
        <f>IF(N524="sníž. přenesená",J524,0)</f>
        <v>0</v>
      </c>
      <c r="BI524" s="230">
        <f>IF(N524="nulová",J524,0)</f>
        <v>0</v>
      </c>
      <c r="BJ524" s="17" t="s">
        <v>160</v>
      </c>
      <c r="BK524" s="230">
        <f>ROUND(I524*H524,2)</f>
        <v>0</v>
      </c>
      <c r="BL524" s="17" t="s">
        <v>228</v>
      </c>
      <c r="BM524" s="229" t="s">
        <v>849</v>
      </c>
    </row>
    <row r="525" s="13" customFormat="1">
      <c r="A525" s="13"/>
      <c r="B525" s="231"/>
      <c r="C525" s="232"/>
      <c r="D525" s="233" t="s">
        <v>162</v>
      </c>
      <c r="E525" s="234" t="s">
        <v>1</v>
      </c>
      <c r="F525" s="235" t="s">
        <v>850</v>
      </c>
      <c r="G525" s="232"/>
      <c r="H525" s="236">
        <v>4.4000000000000004</v>
      </c>
      <c r="I525" s="237"/>
      <c r="J525" s="232"/>
      <c r="K525" s="232"/>
      <c r="L525" s="238"/>
      <c r="M525" s="239"/>
      <c r="N525" s="240"/>
      <c r="O525" s="240"/>
      <c r="P525" s="240"/>
      <c r="Q525" s="240"/>
      <c r="R525" s="240"/>
      <c r="S525" s="240"/>
      <c r="T525" s="24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2" t="s">
        <v>162</v>
      </c>
      <c r="AU525" s="242" t="s">
        <v>160</v>
      </c>
      <c r="AV525" s="13" t="s">
        <v>160</v>
      </c>
      <c r="AW525" s="13" t="s">
        <v>34</v>
      </c>
      <c r="AX525" s="13" t="s">
        <v>78</v>
      </c>
      <c r="AY525" s="242" t="s">
        <v>153</v>
      </c>
    </row>
    <row r="526" s="13" customFormat="1">
      <c r="A526" s="13"/>
      <c r="B526" s="231"/>
      <c r="C526" s="232"/>
      <c r="D526" s="233" t="s">
        <v>162</v>
      </c>
      <c r="E526" s="234" t="s">
        <v>1</v>
      </c>
      <c r="F526" s="235" t="s">
        <v>851</v>
      </c>
      <c r="G526" s="232"/>
      <c r="H526" s="236">
        <v>1.8</v>
      </c>
      <c r="I526" s="237"/>
      <c r="J526" s="232"/>
      <c r="K526" s="232"/>
      <c r="L526" s="238"/>
      <c r="M526" s="239"/>
      <c r="N526" s="240"/>
      <c r="O526" s="240"/>
      <c r="P526" s="240"/>
      <c r="Q526" s="240"/>
      <c r="R526" s="240"/>
      <c r="S526" s="240"/>
      <c r="T526" s="24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2" t="s">
        <v>162</v>
      </c>
      <c r="AU526" s="242" t="s">
        <v>160</v>
      </c>
      <c r="AV526" s="13" t="s">
        <v>160</v>
      </c>
      <c r="AW526" s="13" t="s">
        <v>34</v>
      </c>
      <c r="AX526" s="13" t="s">
        <v>78</v>
      </c>
      <c r="AY526" s="242" t="s">
        <v>153</v>
      </c>
    </row>
    <row r="527" s="13" customFormat="1">
      <c r="A527" s="13"/>
      <c r="B527" s="231"/>
      <c r="C527" s="232"/>
      <c r="D527" s="233" t="s">
        <v>162</v>
      </c>
      <c r="E527" s="234" t="s">
        <v>1</v>
      </c>
      <c r="F527" s="235" t="s">
        <v>852</v>
      </c>
      <c r="G527" s="232"/>
      <c r="H527" s="236">
        <v>1.8</v>
      </c>
      <c r="I527" s="237"/>
      <c r="J527" s="232"/>
      <c r="K527" s="232"/>
      <c r="L527" s="238"/>
      <c r="M527" s="239"/>
      <c r="N527" s="240"/>
      <c r="O527" s="240"/>
      <c r="P527" s="240"/>
      <c r="Q527" s="240"/>
      <c r="R527" s="240"/>
      <c r="S527" s="240"/>
      <c r="T527" s="24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2" t="s">
        <v>162</v>
      </c>
      <c r="AU527" s="242" t="s">
        <v>160</v>
      </c>
      <c r="AV527" s="13" t="s">
        <v>160</v>
      </c>
      <c r="AW527" s="13" t="s">
        <v>34</v>
      </c>
      <c r="AX527" s="13" t="s">
        <v>78</v>
      </c>
      <c r="AY527" s="242" t="s">
        <v>153</v>
      </c>
    </row>
    <row r="528" s="13" customFormat="1">
      <c r="A528" s="13"/>
      <c r="B528" s="231"/>
      <c r="C528" s="232"/>
      <c r="D528" s="233" t="s">
        <v>162</v>
      </c>
      <c r="E528" s="234" t="s">
        <v>1</v>
      </c>
      <c r="F528" s="235" t="s">
        <v>853</v>
      </c>
      <c r="G528" s="232"/>
      <c r="H528" s="236">
        <v>5.5999999999999996</v>
      </c>
      <c r="I528" s="237"/>
      <c r="J528" s="232"/>
      <c r="K528" s="232"/>
      <c r="L528" s="238"/>
      <c r="M528" s="239"/>
      <c r="N528" s="240"/>
      <c r="O528" s="240"/>
      <c r="P528" s="240"/>
      <c r="Q528" s="240"/>
      <c r="R528" s="240"/>
      <c r="S528" s="240"/>
      <c r="T528" s="24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2" t="s">
        <v>162</v>
      </c>
      <c r="AU528" s="242" t="s">
        <v>160</v>
      </c>
      <c r="AV528" s="13" t="s">
        <v>160</v>
      </c>
      <c r="AW528" s="13" t="s">
        <v>34</v>
      </c>
      <c r="AX528" s="13" t="s">
        <v>78</v>
      </c>
      <c r="AY528" s="242" t="s">
        <v>153</v>
      </c>
    </row>
    <row r="529" s="13" customFormat="1">
      <c r="A529" s="13"/>
      <c r="B529" s="231"/>
      <c r="C529" s="232"/>
      <c r="D529" s="233" t="s">
        <v>162</v>
      </c>
      <c r="E529" s="234" t="s">
        <v>1</v>
      </c>
      <c r="F529" s="235" t="s">
        <v>854</v>
      </c>
      <c r="G529" s="232"/>
      <c r="H529" s="236">
        <v>7</v>
      </c>
      <c r="I529" s="237"/>
      <c r="J529" s="232"/>
      <c r="K529" s="232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162</v>
      </c>
      <c r="AU529" s="242" t="s">
        <v>160</v>
      </c>
      <c r="AV529" s="13" t="s">
        <v>160</v>
      </c>
      <c r="AW529" s="13" t="s">
        <v>34</v>
      </c>
      <c r="AX529" s="13" t="s">
        <v>78</v>
      </c>
      <c r="AY529" s="242" t="s">
        <v>153</v>
      </c>
    </row>
    <row r="530" s="13" customFormat="1">
      <c r="A530" s="13"/>
      <c r="B530" s="231"/>
      <c r="C530" s="232"/>
      <c r="D530" s="233" t="s">
        <v>162</v>
      </c>
      <c r="E530" s="234" t="s">
        <v>1</v>
      </c>
      <c r="F530" s="235" t="s">
        <v>855</v>
      </c>
      <c r="G530" s="232"/>
      <c r="H530" s="236">
        <v>7</v>
      </c>
      <c r="I530" s="237"/>
      <c r="J530" s="232"/>
      <c r="K530" s="232"/>
      <c r="L530" s="238"/>
      <c r="M530" s="239"/>
      <c r="N530" s="240"/>
      <c r="O530" s="240"/>
      <c r="P530" s="240"/>
      <c r="Q530" s="240"/>
      <c r="R530" s="240"/>
      <c r="S530" s="240"/>
      <c r="T530" s="24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2" t="s">
        <v>162</v>
      </c>
      <c r="AU530" s="242" t="s">
        <v>160</v>
      </c>
      <c r="AV530" s="13" t="s">
        <v>160</v>
      </c>
      <c r="AW530" s="13" t="s">
        <v>34</v>
      </c>
      <c r="AX530" s="13" t="s">
        <v>78</v>
      </c>
      <c r="AY530" s="242" t="s">
        <v>153</v>
      </c>
    </row>
    <row r="531" s="14" customFormat="1">
      <c r="A531" s="14"/>
      <c r="B531" s="243"/>
      <c r="C531" s="244"/>
      <c r="D531" s="233" t="s">
        <v>162</v>
      </c>
      <c r="E531" s="245" t="s">
        <v>1</v>
      </c>
      <c r="F531" s="246" t="s">
        <v>165</v>
      </c>
      <c r="G531" s="244"/>
      <c r="H531" s="247">
        <v>27.600000000000001</v>
      </c>
      <c r="I531" s="248"/>
      <c r="J531" s="244"/>
      <c r="K531" s="244"/>
      <c r="L531" s="249"/>
      <c r="M531" s="250"/>
      <c r="N531" s="251"/>
      <c r="O531" s="251"/>
      <c r="P531" s="251"/>
      <c r="Q531" s="251"/>
      <c r="R531" s="251"/>
      <c r="S531" s="251"/>
      <c r="T531" s="25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3" t="s">
        <v>162</v>
      </c>
      <c r="AU531" s="253" t="s">
        <v>160</v>
      </c>
      <c r="AV531" s="14" t="s">
        <v>159</v>
      </c>
      <c r="AW531" s="14" t="s">
        <v>34</v>
      </c>
      <c r="AX531" s="14" t="s">
        <v>86</v>
      </c>
      <c r="AY531" s="253" t="s">
        <v>153</v>
      </c>
    </row>
    <row r="532" s="2" customFormat="1" ht="24.15" customHeight="1">
      <c r="A532" s="38"/>
      <c r="B532" s="39"/>
      <c r="C532" s="217" t="s">
        <v>856</v>
      </c>
      <c r="D532" s="217" t="s">
        <v>155</v>
      </c>
      <c r="E532" s="218" t="s">
        <v>857</v>
      </c>
      <c r="F532" s="219" t="s">
        <v>858</v>
      </c>
      <c r="G532" s="220" t="s">
        <v>90</v>
      </c>
      <c r="H532" s="221">
        <v>213</v>
      </c>
      <c r="I532" s="222"/>
      <c r="J532" s="223">
        <f>ROUND(I532*H532,2)</f>
        <v>0</v>
      </c>
      <c r="K532" s="224"/>
      <c r="L532" s="44"/>
      <c r="M532" s="225" t="s">
        <v>1</v>
      </c>
      <c r="N532" s="226" t="s">
        <v>44</v>
      </c>
      <c r="O532" s="91"/>
      <c r="P532" s="227">
        <f>O532*H532</f>
        <v>0</v>
      </c>
      <c r="Q532" s="227">
        <v>0.00020000000000000001</v>
      </c>
      <c r="R532" s="227">
        <f>Q532*H532</f>
        <v>0.042599999999999999</v>
      </c>
      <c r="S532" s="227">
        <v>0</v>
      </c>
      <c r="T532" s="228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9" t="s">
        <v>228</v>
      </c>
      <c r="AT532" s="229" t="s">
        <v>155</v>
      </c>
      <c r="AU532" s="229" t="s">
        <v>160</v>
      </c>
      <c r="AY532" s="17" t="s">
        <v>153</v>
      </c>
      <c r="BE532" s="230">
        <f>IF(N532="základní",J532,0)</f>
        <v>0</v>
      </c>
      <c r="BF532" s="230">
        <f>IF(N532="snížená",J532,0)</f>
        <v>0</v>
      </c>
      <c r="BG532" s="230">
        <f>IF(N532="zákl. přenesená",J532,0)</f>
        <v>0</v>
      </c>
      <c r="BH532" s="230">
        <f>IF(N532="sníž. přenesená",J532,0)</f>
        <v>0</v>
      </c>
      <c r="BI532" s="230">
        <f>IF(N532="nulová",J532,0)</f>
        <v>0</v>
      </c>
      <c r="BJ532" s="17" t="s">
        <v>160</v>
      </c>
      <c r="BK532" s="230">
        <f>ROUND(I532*H532,2)</f>
        <v>0</v>
      </c>
      <c r="BL532" s="17" t="s">
        <v>228</v>
      </c>
      <c r="BM532" s="229" t="s">
        <v>859</v>
      </c>
    </row>
    <row r="533" s="13" customFormat="1">
      <c r="A533" s="13"/>
      <c r="B533" s="231"/>
      <c r="C533" s="232"/>
      <c r="D533" s="233" t="s">
        <v>162</v>
      </c>
      <c r="E533" s="234" t="s">
        <v>1</v>
      </c>
      <c r="F533" s="235" t="s">
        <v>97</v>
      </c>
      <c r="G533" s="232"/>
      <c r="H533" s="236">
        <v>59.93</v>
      </c>
      <c r="I533" s="237"/>
      <c r="J533" s="232"/>
      <c r="K533" s="232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162</v>
      </c>
      <c r="AU533" s="242" t="s">
        <v>160</v>
      </c>
      <c r="AV533" s="13" t="s">
        <v>160</v>
      </c>
      <c r="AW533" s="13" t="s">
        <v>34</v>
      </c>
      <c r="AX533" s="13" t="s">
        <v>78</v>
      </c>
      <c r="AY533" s="242" t="s">
        <v>153</v>
      </c>
    </row>
    <row r="534" s="13" customFormat="1">
      <c r="A534" s="13"/>
      <c r="B534" s="231"/>
      <c r="C534" s="232"/>
      <c r="D534" s="233" t="s">
        <v>162</v>
      </c>
      <c r="E534" s="234" t="s">
        <v>1</v>
      </c>
      <c r="F534" s="235" t="s">
        <v>100</v>
      </c>
      <c r="G534" s="232"/>
      <c r="H534" s="236">
        <v>169.03</v>
      </c>
      <c r="I534" s="237"/>
      <c r="J534" s="232"/>
      <c r="K534" s="232"/>
      <c r="L534" s="238"/>
      <c r="M534" s="239"/>
      <c r="N534" s="240"/>
      <c r="O534" s="240"/>
      <c r="P534" s="240"/>
      <c r="Q534" s="240"/>
      <c r="R534" s="240"/>
      <c r="S534" s="240"/>
      <c r="T534" s="24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2" t="s">
        <v>162</v>
      </c>
      <c r="AU534" s="242" t="s">
        <v>160</v>
      </c>
      <c r="AV534" s="13" t="s">
        <v>160</v>
      </c>
      <c r="AW534" s="13" t="s">
        <v>34</v>
      </c>
      <c r="AX534" s="13" t="s">
        <v>78</v>
      </c>
      <c r="AY534" s="242" t="s">
        <v>153</v>
      </c>
    </row>
    <row r="535" s="13" customFormat="1">
      <c r="A535" s="13"/>
      <c r="B535" s="231"/>
      <c r="C535" s="232"/>
      <c r="D535" s="233" t="s">
        <v>162</v>
      </c>
      <c r="E535" s="234" t="s">
        <v>1</v>
      </c>
      <c r="F535" s="235" t="s">
        <v>209</v>
      </c>
      <c r="G535" s="232"/>
      <c r="H535" s="236">
        <v>-15.960000000000001</v>
      </c>
      <c r="I535" s="237"/>
      <c r="J535" s="232"/>
      <c r="K535" s="232"/>
      <c r="L535" s="238"/>
      <c r="M535" s="239"/>
      <c r="N535" s="240"/>
      <c r="O535" s="240"/>
      <c r="P535" s="240"/>
      <c r="Q535" s="240"/>
      <c r="R535" s="240"/>
      <c r="S535" s="240"/>
      <c r="T535" s="24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2" t="s">
        <v>162</v>
      </c>
      <c r="AU535" s="242" t="s">
        <v>160</v>
      </c>
      <c r="AV535" s="13" t="s">
        <v>160</v>
      </c>
      <c r="AW535" s="13" t="s">
        <v>34</v>
      </c>
      <c r="AX535" s="13" t="s">
        <v>78</v>
      </c>
      <c r="AY535" s="242" t="s">
        <v>153</v>
      </c>
    </row>
    <row r="536" s="14" customFormat="1">
      <c r="A536" s="14"/>
      <c r="B536" s="243"/>
      <c r="C536" s="244"/>
      <c r="D536" s="233" t="s">
        <v>162</v>
      </c>
      <c r="E536" s="245" t="s">
        <v>1</v>
      </c>
      <c r="F536" s="246" t="s">
        <v>165</v>
      </c>
      <c r="G536" s="244"/>
      <c r="H536" s="247">
        <v>213</v>
      </c>
      <c r="I536" s="248"/>
      <c r="J536" s="244"/>
      <c r="K536" s="244"/>
      <c r="L536" s="249"/>
      <c r="M536" s="250"/>
      <c r="N536" s="251"/>
      <c r="O536" s="251"/>
      <c r="P536" s="251"/>
      <c r="Q536" s="251"/>
      <c r="R536" s="251"/>
      <c r="S536" s="251"/>
      <c r="T536" s="25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3" t="s">
        <v>162</v>
      </c>
      <c r="AU536" s="253" t="s">
        <v>160</v>
      </c>
      <c r="AV536" s="14" t="s">
        <v>159</v>
      </c>
      <c r="AW536" s="14" t="s">
        <v>34</v>
      </c>
      <c r="AX536" s="14" t="s">
        <v>86</v>
      </c>
      <c r="AY536" s="253" t="s">
        <v>153</v>
      </c>
    </row>
    <row r="537" s="2" customFormat="1" ht="24.15" customHeight="1">
      <c r="A537" s="38"/>
      <c r="B537" s="39"/>
      <c r="C537" s="217" t="s">
        <v>860</v>
      </c>
      <c r="D537" s="217" t="s">
        <v>155</v>
      </c>
      <c r="E537" s="218" t="s">
        <v>861</v>
      </c>
      <c r="F537" s="219" t="s">
        <v>862</v>
      </c>
      <c r="G537" s="220" t="s">
        <v>90</v>
      </c>
      <c r="H537" s="221">
        <v>213</v>
      </c>
      <c r="I537" s="222"/>
      <c r="J537" s="223">
        <f>ROUND(I537*H537,2)</f>
        <v>0</v>
      </c>
      <c r="K537" s="224"/>
      <c r="L537" s="44"/>
      <c r="M537" s="225" t="s">
        <v>1</v>
      </c>
      <c r="N537" s="226" t="s">
        <v>44</v>
      </c>
      <c r="O537" s="91"/>
      <c r="P537" s="227">
        <f>O537*H537</f>
        <v>0</v>
      </c>
      <c r="Q537" s="227">
        <v>0.00029</v>
      </c>
      <c r="R537" s="227">
        <f>Q537*H537</f>
        <v>0.061769999999999999</v>
      </c>
      <c r="S537" s="227">
        <v>0</v>
      </c>
      <c r="T537" s="228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9" t="s">
        <v>228</v>
      </c>
      <c r="AT537" s="229" t="s">
        <v>155</v>
      </c>
      <c r="AU537" s="229" t="s">
        <v>160</v>
      </c>
      <c r="AY537" s="17" t="s">
        <v>153</v>
      </c>
      <c r="BE537" s="230">
        <f>IF(N537="základní",J537,0)</f>
        <v>0</v>
      </c>
      <c r="BF537" s="230">
        <f>IF(N537="snížená",J537,0)</f>
        <v>0</v>
      </c>
      <c r="BG537" s="230">
        <f>IF(N537="zákl. přenesená",J537,0)</f>
        <v>0</v>
      </c>
      <c r="BH537" s="230">
        <f>IF(N537="sníž. přenesená",J537,0)</f>
        <v>0</v>
      </c>
      <c r="BI537" s="230">
        <f>IF(N537="nulová",J537,0)</f>
        <v>0</v>
      </c>
      <c r="BJ537" s="17" t="s">
        <v>160</v>
      </c>
      <c r="BK537" s="230">
        <f>ROUND(I537*H537,2)</f>
        <v>0</v>
      </c>
      <c r="BL537" s="17" t="s">
        <v>228</v>
      </c>
      <c r="BM537" s="229" t="s">
        <v>863</v>
      </c>
    </row>
    <row r="538" s="13" customFormat="1">
      <c r="A538" s="13"/>
      <c r="B538" s="231"/>
      <c r="C538" s="232"/>
      <c r="D538" s="233" t="s">
        <v>162</v>
      </c>
      <c r="E538" s="234" t="s">
        <v>1</v>
      </c>
      <c r="F538" s="235" t="s">
        <v>97</v>
      </c>
      <c r="G538" s="232"/>
      <c r="H538" s="236">
        <v>59.93</v>
      </c>
      <c r="I538" s="237"/>
      <c r="J538" s="232"/>
      <c r="K538" s="232"/>
      <c r="L538" s="238"/>
      <c r="M538" s="239"/>
      <c r="N538" s="240"/>
      <c r="O538" s="240"/>
      <c r="P538" s="240"/>
      <c r="Q538" s="240"/>
      <c r="R538" s="240"/>
      <c r="S538" s="240"/>
      <c r="T538" s="24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2" t="s">
        <v>162</v>
      </c>
      <c r="AU538" s="242" t="s">
        <v>160</v>
      </c>
      <c r="AV538" s="13" t="s">
        <v>160</v>
      </c>
      <c r="AW538" s="13" t="s">
        <v>34</v>
      </c>
      <c r="AX538" s="13" t="s">
        <v>78</v>
      </c>
      <c r="AY538" s="242" t="s">
        <v>153</v>
      </c>
    </row>
    <row r="539" s="13" customFormat="1">
      <c r="A539" s="13"/>
      <c r="B539" s="231"/>
      <c r="C539" s="232"/>
      <c r="D539" s="233" t="s">
        <v>162</v>
      </c>
      <c r="E539" s="234" t="s">
        <v>1</v>
      </c>
      <c r="F539" s="235" t="s">
        <v>100</v>
      </c>
      <c r="G539" s="232"/>
      <c r="H539" s="236">
        <v>169.03</v>
      </c>
      <c r="I539" s="237"/>
      <c r="J539" s="232"/>
      <c r="K539" s="232"/>
      <c r="L539" s="238"/>
      <c r="M539" s="239"/>
      <c r="N539" s="240"/>
      <c r="O539" s="240"/>
      <c r="P539" s="240"/>
      <c r="Q539" s="240"/>
      <c r="R539" s="240"/>
      <c r="S539" s="240"/>
      <c r="T539" s="24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2" t="s">
        <v>162</v>
      </c>
      <c r="AU539" s="242" t="s">
        <v>160</v>
      </c>
      <c r="AV539" s="13" t="s">
        <v>160</v>
      </c>
      <c r="AW539" s="13" t="s">
        <v>34</v>
      </c>
      <c r="AX539" s="13" t="s">
        <v>78</v>
      </c>
      <c r="AY539" s="242" t="s">
        <v>153</v>
      </c>
    </row>
    <row r="540" s="13" customFormat="1">
      <c r="A540" s="13"/>
      <c r="B540" s="231"/>
      <c r="C540" s="232"/>
      <c r="D540" s="233" t="s">
        <v>162</v>
      </c>
      <c r="E540" s="234" t="s">
        <v>1</v>
      </c>
      <c r="F540" s="235" t="s">
        <v>209</v>
      </c>
      <c r="G540" s="232"/>
      <c r="H540" s="236">
        <v>-15.960000000000001</v>
      </c>
      <c r="I540" s="237"/>
      <c r="J540" s="232"/>
      <c r="K540" s="232"/>
      <c r="L540" s="238"/>
      <c r="M540" s="239"/>
      <c r="N540" s="240"/>
      <c r="O540" s="240"/>
      <c r="P540" s="240"/>
      <c r="Q540" s="240"/>
      <c r="R540" s="240"/>
      <c r="S540" s="240"/>
      <c r="T540" s="24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2" t="s">
        <v>162</v>
      </c>
      <c r="AU540" s="242" t="s">
        <v>160</v>
      </c>
      <c r="AV540" s="13" t="s">
        <v>160</v>
      </c>
      <c r="AW540" s="13" t="s">
        <v>34</v>
      </c>
      <c r="AX540" s="13" t="s">
        <v>78</v>
      </c>
      <c r="AY540" s="242" t="s">
        <v>153</v>
      </c>
    </row>
    <row r="541" s="14" customFormat="1">
      <c r="A541" s="14"/>
      <c r="B541" s="243"/>
      <c r="C541" s="244"/>
      <c r="D541" s="233" t="s">
        <v>162</v>
      </c>
      <c r="E541" s="245" t="s">
        <v>1</v>
      </c>
      <c r="F541" s="246" t="s">
        <v>165</v>
      </c>
      <c r="G541" s="244"/>
      <c r="H541" s="247">
        <v>213</v>
      </c>
      <c r="I541" s="248"/>
      <c r="J541" s="244"/>
      <c r="K541" s="244"/>
      <c r="L541" s="249"/>
      <c r="M541" s="250"/>
      <c r="N541" s="251"/>
      <c r="O541" s="251"/>
      <c r="P541" s="251"/>
      <c r="Q541" s="251"/>
      <c r="R541" s="251"/>
      <c r="S541" s="251"/>
      <c r="T541" s="25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3" t="s">
        <v>162</v>
      </c>
      <c r="AU541" s="253" t="s">
        <v>160</v>
      </c>
      <c r="AV541" s="14" t="s">
        <v>159</v>
      </c>
      <c r="AW541" s="14" t="s">
        <v>34</v>
      </c>
      <c r="AX541" s="14" t="s">
        <v>86</v>
      </c>
      <c r="AY541" s="253" t="s">
        <v>153</v>
      </c>
    </row>
    <row r="542" s="12" customFormat="1" ht="25.92" customHeight="1">
      <c r="A542" s="12"/>
      <c r="B542" s="202"/>
      <c r="C542" s="203"/>
      <c r="D542" s="204" t="s">
        <v>77</v>
      </c>
      <c r="E542" s="205" t="s">
        <v>864</v>
      </c>
      <c r="F542" s="205" t="s">
        <v>865</v>
      </c>
      <c r="G542" s="203"/>
      <c r="H542" s="203"/>
      <c r="I542" s="206"/>
      <c r="J542" s="189">
        <f>BK542</f>
        <v>0</v>
      </c>
      <c r="K542" s="203"/>
      <c r="L542" s="207"/>
      <c r="M542" s="208"/>
      <c r="N542" s="209"/>
      <c r="O542" s="209"/>
      <c r="P542" s="210">
        <f>P543+P546</f>
        <v>0</v>
      </c>
      <c r="Q542" s="209"/>
      <c r="R542" s="210">
        <f>R543+R546</f>
        <v>0</v>
      </c>
      <c r="S542" s="209"/>
      <c r="T542" s="211">
        <f>T543+T546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212" t="s">
        <v>178</v>
      </c>
      <c r="AT542" s="213" t="s">
        <v>77</v>
      </c>
      <c r="AU542" s="213" t="s">
        <v>78</v>
      </c>
      <c r="AY542" s="212" t="s">
        <v>153</v>
      </c>
      <c r="BK542" s="214">
        <f>BK543+BK546</f>
        <v>0</v>
      </c>
    </row>
    <row r="543" s="12" customFormat="1" ht="22.8" customHeight="1">
      <c r="A543" s="12"/>
      <c r="B543" s="202"/>
      <c r="C543" s="203"/>
      <c r="D543" s="204" t="s">
        <v>77</v>
      </c>
      <c r="E543" s="215" t="s">
        <v>866</v>
      </c>
      <c r="F543" s="215" t="s">
        <v>867</v>
      </c>
      <c r="G543" s="203"/>
      <c r="H543" s="203"/>
      <c r="I543" s="206"/>
      <c r="J543" s="216">
        <f>BK543</f>
        <v>0</v>
      </c>
      <c r="K543" s="203"/>
      <c r="L543" s="207"/>
      <c r="M543" s="208"/>
      <c r="N543" s="209"/>
      <c r="O543" s="209"/>
      <c r="P543" s="210">
        <f>SUM(P544:P545)</f>
        <v>0</v>
      </c>
      <c r="Q543" s="209"/>
      <c r="R543" s="210">
        <f>SUM(R544:R545)</f>
        <v>0</v>
      </c>
      <c r="S543" s="209"/>
      <c r="T543" s="211">
        <f>SUM(T544:T545)</f>
        <v>0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212" t="s">
        <v>178</v>
      </c>
      <c r="AT543" s="213" t="s">
        <v>77</v>
      </c>
      <c r="AU543" s="213" t="s">
        <v>86</v>
      </c>
      <c r="AY543" s="212" t="s">
        <v>153</v>
      </c>
      <c r="BK543" s="214">
        <f>SUM(BK544:BK545)</f>
        <v>0</v>
      </c>
    </row>
    <row r="544" s="2" customFormat="1" ht="16.5" customHeight="1">
      <c r="A544" s="38"/>
      <c r="B544" s="39"/>
      <c r="C544" s="217" t="s">
        <v>868</v>
      </c>
      <c r="D544" s="217" t="s">
        <v>155</v>
      </c>
      <c r="E544" s="218" t="s">
        <v>869</v>
      </c>
      <c r="F544" s="219" t="s">
        <v>870</v>
      </c>
      <c r="G544" s="220" t="s">
        <v>350</v>
      </c>
      <c r="H544" s="221">
        <v>1</v>
      </c>
      <c r="I544" s="222"/>
      <c r="J544" s="223">
        <f>ROUND(I544*H544,2)</f>
        <v>0</v>
      </c>
      <c r="K544" s="224"/>
      <c r="L544" s="44"/>
      <c r="M544" s="225" t="s">
        <v>1</v>
      </c>
      <c r="N544" s="226" t="s">
        <v>44</v>
      </c>
      <c r="O544" s="91"/>
      <c r="P544" s="227">
        <f>O544*H544</f>
        <v>0</v>
      </c>
      <c r="Q544" s="227">
        <v>0</v>
      </c>
      <c r="R544" s="227">
        <f>Q544*H544</f>
        <v>0</v>
      </c>
      <c r="S544" s="227">
        <v>0</v>
      </c>
      <c r="T544" s="228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29" t="s">
        <v>871</v>
      </c>
      <c r="AT544" s="229" t="s">
        <v>155</v>
      </c>
      <c r="AU544" s="229" t="s">
        <v>160</v>
      </c>
      <c r="AY544" s="17" t="s">
        <v>153</v>
      </c>
      <c r="BE544" s="230">
        <f>IF(N544="základní",J544,0)</f>
        <v>0</v>
      </c>
      <c r="BF544" s="230">
        <f>IF(N544="snížená",J544,0)</f>
        <v>0</v>
      </c>
      <c r="BG544" s="230">
        <f>IF(N544="zákl. přenesená",J544,0)</f>
        <v>0</v>
      </c>
      <c r="BH544" s="230">
        <f>IF(N544="sníž. přenesená",J544,0)</f>
        <v>0</v>
      </c>
      <c r="BI544" s="230">
        <f>IF(N544="nulová",J544,0)</f>
        <v>0</v>
      </c>
      <c r="BJ544" s="17" t="s">
        <v>160</v>
      </c>
      <c r="BK544" s="230">
        <f>ROUND(I544*H544,2)</f>
        <v>0</v>
      </c>
      <c r="BL544" s="17" t="s">
        <v>871</v>
      </c>
      <c r="BM544" s="229" t="s">
        <v>872</v>
      </c>
    </row>
    <row r="545" s="13" customFormat="1">
      <c r="A545" s="13"/>
      <c r="B545" s="231"/>
      <c r="C545" s="232"/>
      <c r="D545" s="233" t="s">
        <v>162</v>
      </c>
      <c r="E545" s="234" t="s">
        <v>1</v>
      </c>
      <c r="F545" s="235" t="s">
        <v>873</v>
      </c>
      <c r="G545" s="232"/>
      <c r="H545" s="236">
        <v>1</v>
      </c>
      <c r="I545" s="237"/>
      <c r="J545" s="232"/>
      <c r="K545" s="232"/>
      <c r="L545" s="238"/>
      <c r="M545" s="239"/>
      <c r="N545" s="240"/>
      <c r="O545" s="240"/>
      <c r="P545" s="240"/>
      <c r="Q545" s="240"/>
      <c r="R545" s="240"/>
      <c r="S545" s="240"/>
      <c r="T545" s="24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2" t="s">
        <v>162</v>
      </c>
      <c r="AU545" s="242" t="s">
        <v>160</v>
      </c>
      <c r="AV545" s="13" t="s">
        <v>160</v>
      </c>
      <c r="AW545" s="13" t="s">
        <v>34</v>
      </c>
      <c r="AX545" s="13" t="s">
        <v>86</v>
      </c>
      <c r="AY545" s="242" t="s">
        <v>153</v>
      </c>
    </row>
    <row r="546" s="12" customFormat="1" ht="22.8" customHeight="1">
      <c r="A546" s="12"/>
      <c r="B546" s="202"/>
      <c r="C546" s="203"/>
      <c r="D546" s="204" t="s">
        <v>77</v>
      </c>
      <c r="E546" s="215" t="s">
        <v>874</v>
      </c>
      <c r="F546" s="215" t="s">
        <v>875</v>
      </c>
      <c r="G546" s="203"/>
      <c r="H546" s="203"/>
      <c r="I546" s="206"/>
      <c r="J546" s="216">
        <f>BK546</f>
        <v>0</v>
      </c>
      <c r="K546" s="203"/>
      <c r="L546" s="207"/>
      <c r="M546" s="208"/>
      <c r="N546" s="209"/>
      <c r="O546" s="209"/>
      <c r="P546" s="210">
        <f>P547</f>
        <v>0</v>
      </c>
      <c r="Q546" s="209"/>
      <c r="R546" s="210">
        <f>R547</f>
        <v>0</v>
      </c>
      <c r="S546" s="209"/>
      <c r="T546" s="211">
        <f>T547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212" t="s">
        <v>178</v>
      </c>
      <c r="AT546" s="213" t="s">
        <v>77</v>
      </c>
      <c r="AU546" s="213" t="s">
        <v>86</v>
      </c>
      <c r="AY546" s="212" t="s">
        <v>153</v>
      </c>
      <c r="BK546" s="214">
        <f>BK547</f>
        <v>0</v>
      </c>
    </row>
    <row r="547" s="2" customFormat="1" ht="16.5" customHeight="1">
      <c r="A547" s="38"/>
      <c r="B547" s="39"/>
      <c r="C547" s="217" t="s">
        <v>876</v>
      </c>
      <c r="D547" s="217" t="s">
        <v>155</v>
      </c>
      <c r="E547" s="218" t="s">
        <v>877</v>
      </c>
      <c r="F547" s="219" t="s">
        <v>878</v>
      </c>
      <c r="G547" s="220" t="s">
        <v>561</v>
      </c>
      <c r="H547" s="275"/>
      <c r="I547" s="222"/>
      <c r="J547" s="223">
        <f>ROUND(I547*H547,2)</f>
        <v>0</v>
      </c>
      <c r="K547" s="224"/>
      <c r="L547" s="44"/>
      <c r="M547" s="225" t="s">
        <v>1</v>
      </c>
      <c r="N547" s="226" t="s">
        <v>44</v>
      </c>
      <c r="O547" s="91"/>
      <c r="P547" s="227">
        <f>O547*H547</f>
        <v>0</v>
      </c>
      <c r="Q547" s="227">
        <v>0</v>
      </c>
      <c r="R547" s="227">
        <f>Q547*H547</f>
        <v>0</v>
      </c>
      <c r="S547" s="227">
        <v>0</v>
      </c>
      <c r="T547" s="228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9" t="s">
        <v>871</v>
      </c>
      <c r="AT547" s="229" t="s">
        <v>155</v>
      </c>
      <c r="AU547" s="229" t="s">
        <v>160</v>
      </c>
      <c r="AY547" s="17" t="s">
        <v>153</v>
      </c>
      <c r="BE547" s="230">
        <f>IF(N547="základní",J547,0)</f>
        <v>0</v>
      </c>
      <c r="BF547" s="230">
        <f>IF(N547="snížená",J547,0)</f>
        <v>0</v>
      </c>
      <c r="BG547" s="230">
        <f>IF(N547="zákl. přenesená",J547,0)</f>
        <v>0</v>
      </c>
      <c r="BH547" s="230">
        <f>IF(N547="sníž. přenesená",J547,0)</f>
        <v>0</v>
      </c>
      <c r="BI547" s="230">
        <f>IF(N547="nulová",J547,0)</f>
        <v>0</v>
      </c>
      <c r="BJ547" s="17" t="s">
        <v>160</v>
      </c>
      <c r="BK547" s="230">
        <f>ROUND(I547*H547,2)</f>
        <v>0</v>
      </c>
      <c r="BL547" s="17" t="s">
        <v>871</v>
      </c>
      <c r="BM547" s="229" t="s">
        <v>879</v>
      </c>
    </row>
    <row r="548" s="2" customFormat="1" ht="49.92" customHeight="1">
      <c r="A548" s="38"/>
      <c r="B548" s="39"/>
      <c r="C548" s="40"/>
      <c r="D548" s="40"/>
      <c r="E548" s="205" t="s">
        <v>880</v>
      </c>
      <c r="F548" s="205" t="s">
        <v>881</v>
      </c>
      <c r="G548" s="40"/>
      <c r="H548" s="40"/>
      <c r="I548" s="40"/>
      <c r="J548" s="189">
        <f>BK548</f>
        <v>0</v>
      </c>
      <c r="K548" s="40"/>
      <c r="L548" s="44"/>
      <c r="M548" s="276"/>
      <c r="N548" s="277"/>
      <c r="O548" s="91"/>
      <c r="P548" s="91"/>
      <c r="Q548" s="91"/>
      <c r="R548" s="91"/>
      <c r="S548" s="91"/>
      <c r="T548" s="92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77</v>
      </c>
      <c r="AU548" s="17" t="s">
        <v>78</v>
      </c>
      <c r="AY548" s="17" t="s">
        <v>882</v>
      </c>
      <c r="BK548" s="230">
        <f>SUM(BK549:BK553)</f>
        <v>0</v>
      </c>
    </row>
    <row r="549" s="2" customFormat="1" ht="16.32" customHeight="1">
      <c r="A549" s="38"/>
      <c r="B549" s="39"/>
      <c r="C549" s="278" t="s">
        <v>1</v>
      </c>
      <c r="D549" s="278" t="s">
        <v>155</v>
      </c>
      <c r="E549" s="279" t="s">
        <v>1</v>
      </c>
      <c r="F549" s="280" t="s">
        <v>1</v>
      </c>
      <c r="G549" s="281" t="s">
        <v>1</v>
      </c>
      <c r="H549" s="282"/>
      <c r="I549" s="283"/>
      <c r="J549" s="284">
        <f>BK549</f>
        <v>0</v>
      </c>
      <c r="K549" s="224"/>
      <c r="L549" s="44"/>
      <c r="M549" s="285" t="s">
        <v>1</v>
      </c>
      <c r="N549" s="286" t="s">
        <v>44</v>
      </c>
      <c r="O549" s="91"/>
      <c r="P549" s="91"/>
      <c r="Q549" s="91"/>
      <c r="R549" s="91"/>
      <c r="S549" s="91"/>
      <c r="T549" s="92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T549" s="17" t="s">
        <v>882</v>
      </c>
      <c r="AU549" s="17" t="s">
        <v>86</v>
      </c>
      <c r="AY549" s="17" t="s">
        <v>882</v>
      </c>
      <c r="BE549" s="230">
        <f>IF(N549="základní",J549,0)</f>
        <v>0</v>
      </c>
      <c r="BF549" s="230">
        <f>IF(N549="snížená",J549,0)</f>
        <v>0</v>
      </c>
      <c r="BG549" s="230">
        <f>IF(N549="zákl. přenesená",J549,0)</f>
        <v>0</v>
      </c>
      <c r="BH549" s="230">
        <f>IF(N549="sníž. přenesená",J549,0)</f>
        <v>0</v>
      </c>
      <c r="BI549" s="230">
        <f>IF(N549="nulová",J549,0)</f>
        <v>0</v>
      </c>
      <c r="BJ549" s="17" t="s">
        <v>160</v>
      </c>
      <c r="BK549" s="230">
        <f>I549*H549</f>
        <v>0</v>
      </c>
    </row>
    <row r="550" s="2" customFormat="1" ht="16.32" customHeight="1">
      <c r="A550" s="38"/>
      <c r="B550" s="39"/>
      <c r="C550" s="278" t="s">
        <v>1</v>
      </c>
      <c r="D550" s="278" t="s">
        <v>155</v>
      </c>
      <c r="E550" s="279" t="s">
        <v>1</v>
      </c>
      <c r="F550" s="280" t="s">
        <v>1</v>
      </c>
      <c r="G550" s="281" t="s">
        <v>1</v>
      </c>
      <c r="H550" s="282"/>
      <c r="I550" s="283"/>
      <c r="J550" s="284">
        <f>BK550</f>
        <v>0</v>
      </c>
      <c r="K550" s="224"/>
      <c r="L550" s="44"/>
      <c r="M550" s="285" t="s">
        <v>1</v>
      </c>
      <c r="N550" s="286" t="s">
        <v>44</v>
      </c>
      <c r="O550" s="91"/>
      <c r="P550" s="91"/>
      <c r="Q550" s="91"/>
      <c r="R550" s="91"/>
      <c r="S550" s="91"/>
      <c r="T550" s="92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882</v>
      </c>
      <c r="AU550" s="17" t="s">
        <v>86</v>
      </c>
      <c r="AY550" s="17" t="s">
        <v>882</v>
      </c>
      <c r="BE550" s="230">
        <f>IF(N550="základní",J550,0)</f>
        <v>0</v>
      </c>
      <c r="BF550" s="230">
        <f>IF(N550="snížená",J550,0)</f>
        <v>0</v>
      </c>
      <c r="BG550" s="230">
        <f>IF(N550="zákl. přenesená",J550,0)</f>
        <v>0</v>
      </c>
      <c r="BH550" s="230">
        <f>IF(N550="sníž. přenesená",J550,0)</f>
        <v>0</v>
      </c>
      <c r="BI550" s="230">
        <f>IF(N550="nulová",J550,0)</f>
        <v>0</v>
      </c>
      <c r="BJ550" s="17" t="s">
        <v>160</v>
      </c>
      <c r="BK550" s="230">
        <f>I550*H550</f>
        <v>0</v>
      </c>
    </row>
    <row r="551" s="2" customFormat="1" ht="16.32" customHeight="1">
      <c r="A551" s="38"/>
      <c r="B551" s="39"/>
      <c r="C551" s="278" t="s">
        <v>1</v>
      </c>
      <c r="D551" s="278" t="s">
        <v>155</v>
      </c>
      <c r="E551" s="279" t="s">
        <v>1</v>
      </c>
      <c r="F551" s="280" t="s">
        <v>1</v>
      </c>
      <c r="G551" s="281" t="s">
        <v>1</v>
      </c>
      <c r="H551" s="282"/>
      <c r="I551" s="283"/>
      <c r="J551" s="284">
        <f>BK551</f>
        <v>0</v>
      </c>
      <c r="K551" s="224"/>
      <c r="L551" s="44"/>
      <c r="M551" s="285" t="s">
        <v>1</v>
      </c>
      <c r="N551" s="286" t="s">
        <v>44</v>
      </c>
      <c r="O551" s="91"/>
      <c r="P551" s="91"/>
      <c r="Q551" s="91"/>
      <c r="R551" s="91"/>
      <c r="S551" s="91"/>
      <c r="T551" s="92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882</v>
      </c>
      <c r="AU551" s="17" t="s">
        <v>86</v>
      </c>
      <c r="AY551" s="17" t="s">
        <v>882</v>
      </c>
      <c r="BE551" s="230">
        <f>IF(N551="základní",J551,0)</f>
        <v>0</v>
      </c>
      <c r="BF551" s="230">
        <f>IF(N551="snížená",J551,0)</f>
        <v>0</v>
      </c>
      <c r="BG551" s="230">
        <f>IF(N551="zákl. přenesená",J551,0)</f>
        <v>0</v>
      </c>
      <c r="BH551" s="230">
        <f>IF(N551="sníž. přenesená",J551,0)</f>
        <v>0</v>
      </c>
      <c r="BI551" s="230">
        <f>IF(N551="nulová",J551,0)</f>
        <v>0</v>
      </c>
      <c r="BJ551" s="17" t="s">
        <v>160</v>
      </c>
      <c r="BK551" s="230">
        <f>I551*H551</f>
        <v>0</v>
      </c>
    </row>
    <row r="552" s="2" customFormat="1" ht="16.32" customHeight="1">
      <c r="A552" s="38"/>
      <c r="B552" s="39"/>
      <c r="C552" s="278" t="s">
        <v>1</v>
      </c>
      <c r="D552" s="278" t="s">
        <v>155</v>
      </c>
      <c r="E552" s="279" t="s">
        <v>1</v>
      </c>
      <c r="F552" s="280" t="s">
        <v>1</v>
      </c>
      <c r="G552" s="281" t="s">
        <v>1</v>
      </c>
      <c r="H552" s="282"/>
      <c r="I552" s="283"/>
      <c r="J552" s="284">
        <f>BK552</f>
        <v>0</v>
      </c>
      <c r="K552" s="224"/>
      <c r="L552" s="44"/>
      <c r="M552" s="285" t="s">
        <v>1</v>
      </c>
      <c r="N552" s="286" t="s">
        <v>44</v>
      </c>
      <c r="O552" s="91"/>
      <c r="P552" s="91"/>
      <c r="Q552" s="91"/>
      <c r="R552" s="91"/>
      <c r="S552" s="91"/>
      <c r="T552" s="92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882</v>
      </c>
      <c r="AU552" s="17" t="s">
        <v>86</v>
      </c>
      <c r="AY552" s="17" t="s">
        <v>882</v>
      </c>
      <c r="BE552" s="230">
        <f>IF(N552="základní",J552,0)</f>
        <v>0</v>
      </c>
      <c r="BF552" s="230">
        <f>IF(N552="snížená",J552,0)</f>
        <v>0</v>
      </c>
      <c r="BG552" s="230">
        <f>IF(N552="zákl. přenesená",J552,0)</f>
        <v>0</v>
      </c>
      <c r="BH552" s="230">
        <f>IF(N552="sníž. přenesená",J552,0)</f>
        <v>0</v>
      </c>
      <c r="BI552" s="230">
        <f>IF(N552="nulová",J552,0)</f>
        <v>0</v>
      </c>
      <c r="BJ552" s="17" t="s">
        <v>160</v>
      </c>
      <c r="BK552" s="230">
        <f>I552*H552</f>
        <v>0</v>
      </c>
    </row>
    <row r="553" s="2" customFormat="1" ht="16.32" customHeight="1">
      <c r="A553" s="38"/>
      <c r="B553" s="39"/>
      <c r="C553" s="278" t="s">
        <v>1</v>
      </c>
      <c r="D553" s="278" t="s">
        <v>155</v>
      </c>
      <c r="E553" s="279" t="s">
        <v>1</v>
      </c>
      <c r="F553" s="280" t="s">
        <v>1</v>
      </c>
      <c r="G553" s="281" t="s">
        <v>1</v>
      </c>
      <c r="H553" s="282"/>
      <c r="I553" s="283"/>
      <c r="J553" s="284">
        <f>BK553</f>
        <v>0</v>
      </c>
      <c r="K553" s="224"/>
      <c r="L553" s="44"/>
      <c r="M553" s="285" t="s">
        <v>1</v>
      </c>
      <c r="N553" s="286" t="s">
        <v>44</v>
      </c>
      <c r="O553" s="287"/>
      <c r="P553" s="287"/>
      <c r="Q553" s="287"/>
      <c r="R553" s="287"/>
      <c r="S553" s="287"/>
      <c r="T553" s="288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882</v>
      </c>
      <c r="AU553" s="17" t="s">
        <v>86</v>
      </c>
      <c r="AY553" s="17" t="s">
        <v>882</v>
      </c>
      <c r="BE553" s="230">
        <f>IF(N553="základní",J553,0)</f>
        <v>0</v>
      </c>
      <c r="BF553" s="230">
        <f>IF(N553="snížená",J553,0)</f>
        <v>0</v>
      </c>
      <c r="BG553" s="230">
        <f>IF(N553="zákl. přenesená",J553,0)</f>
        <v>0</v>
      </c>
      <c r="BH553" s="230">
        <f>IF(N553="sníž. přenesená",J553,0)</f>
        <v>0</v>
      </c>
      <c r="BI553" s="230">
        <f>IF(N553="nulová",J553,0)</f>
        <v>0</v>
      </c>
      <c r="BJ553" s="17" t="s">
        <v>160</v>
      </c>
      <c r="BK553" s="230">
        <f>I553*H553</f>
        <v>0</v>
      </c>
    </row>
    <row r="554" s="2" customFormat="1" ht="6.96" customHeight="1">
      <c r="A554" s="38"/>
      <c r="B554" s="66"/>
      <c r="C554" s="67"/>
      <c r="D554" s="67"/>
      <c r="E554" s="67"/>
      <c r="F554" s="67"/>
      <c r="G554" s="67"/>
      <c r="H554" s="67"/>
      <c r="I554" s="67"/>
      <c r="J554" s="67"/>
      <c r="K554" s="67"/>
      <c r="L554" s="44"/>
      <c r="M554" s="38"/>
      <c r="O554" s="38"/>
      <c r="P554" s="38"/>
      <c r="Q554" s="38"/>
      <c r="R554" s="38"/>
      <c r="S554" s="38"/>
      <c r="T554" s="38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</row>
  </sheetData>
  <sheetProtection sheet="1" autoFilter="0" formatColumns="0" formatRows="0" objects="1" scenarios="1" spinCount="100000" saltValue="GNBJMnfX3q+EkVaoUgwG/NR7jEHLJ5MXLX6OMgmUiXt42V6t3+RespwlVbp+MRxxFKGdmHTqrVfuBuDRYEn91A==" hashValue="lcXpILLRFDdoeiL5OM8r7HpJcpt5GzjtkUdjof2XpaM2GxE2FgCaQAmJWxnm0CRNXkKV7FKrDpFxmhha/YCwYA==" algorithmName="SHA-512" password="CC35"/>
  <autoFilter ref="C142:K553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dataValidations count="2">
    <dataValidation type="list" allowBlank="1" showInputMessage="1" showErrorMessage="1" error="Povoleny jsou hodnoty K, M." sqref="D549:D554">
      <formula1>"K, M"</formula1>
    </dataValidation>
    <dataValidation type="list" allowBlank="1" showInputMessage="1" showErrorMessage="1" error="Povoleny jsou hodnoty základní, snížená, zákl. přenesená, sníž. přenesená, nulová." sqref="N549:N554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0"/>
    </row>
    <row r="4" s="1" customFormat="1" ht="24.96" customHeight="1">
      <c r="B4" s="20"/>
      <c r="C4" s="135" t="s">
        <v>883</v>
      </c>
      <c r="H4" s="20"/>
    </row>
    <row r="5" s="1" customFormat="1" ht="12" customHeight="1">
      <c r="B5" s="20"/>
      <c r="C5" s="289" t="s">
        <v>13</v>
      </c>
      <c r="D5" s="144" t="s">
        <v>14</v>
      </c>
      <c r="E5" s="1"/>
      <c r="F5" s="1"/>
      <c r="H5" s="20"/>
    </row>
    <row r="6" s="1" customFormat="1" ht="36.96" customHeight="1">
      <c r="B6" s="20"/>
      <c r="C6" s="290" t="s">
        <v>16</v>
      </c>
      <c r="D6" s="291" t="s">
        <v>17</v>
      </c>
      <c r="E6" s="1"/>
      <c r="F6" s="1"/>
      <c r="H6" s="20"/>
    </row>
    <row r="7" s="1" customFormat="1" ht="16.5" customHeight="1">
      <c r="B7" s="20"/>
      <c r="C7" s="137" t="s">
        <v>22</v>
      </c>
      <c r="D7" s="141" t="str">
        <f>'Rekapitulace stavby'!AN8</f>
        <v>28. 6. 2023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0"/>
      <c r="B9" s="292"/>
      <c r="C9" s="293" t="s">
        <v>59</v>
      </c>
      <c r="D9" s="294" t="s">
        <v>60</v>
      </c>
      <c r="E9" s="294" t="s">
        <v>140</v>
      </c>
      <c r="F9" s="295" t="s">
        <v>884</v>
      </c>
      <c r="G9" s="190"/>
      <c r="H9" s="292"/>
    </row>
    <row r="10" s="2" customFormat="1" ht="26.4" customHeight="1">
      <c r="A10" s="38"/>
      <c r="B10" s="44"/>
      <c r="C10" s="296" t="s">
        <v>885</v>
      </c>
      <c r="D10" s="296" t="s">
        <v>84</v>
      </c>
      <c r="E10" s="38"/>
      <c r="F10" s="38"/>
      <c r="G10" s="38"/>
      <c r="H10" s="44"/>
    </row>
    <row r="11" s="2" customFormat="1" ht="16.8" customHeight="1">
      <c r="A11" s="38"/>
      <c r="B11" s="44"/>
      <c r="C11" s="297" t="s">
        <v>88</v>
      </c>
      <c r="D11" s="298" t="s">
        <v>89</v>
      </c>
      <c r="E11" s="299" t="s">
        <v>90</v>
      </c>
      <c r="F11" s="300">
        <v>4.6399999999999997</v>
      </c>
      <c r="G11" s="38"/>
      <c r="H11" s="44"/>
    </row>
    <row r="12" s="2" customFormat="1" ht="16.8" customHeight="1">
      <c r="A12" s="38"/>
      <c r="B12" s="44"/>
      <c r="C12" s="301" t="s">
        <v>1</v>
      </c>
      <c r="D12" s="301" t="s">
        <v>718</v>
      </c>
      <c r="E12" s="17" t="s">
        <v>1</v>
      </c>
      <c r="F12" s="302">
        <v>1.04</v>
      </c>
      <c r="G12" s="38"/>
      <c r="H12" s="44"/>
    </row>
    <row r="13" s="2" customFormat="1" ht="16.8" customHeight="1">
      <c r="A13" s="38"/>
      <c r="B13" s="44"/>
      <c r="C13" s="301" t="s">
        <v>1</v>
      </c>
      <c r="D13" s="301" t="s">
        <v>236</v>
      </c>
      <c r="E13" s="17" t="s">
        <v>1</v>
      </c>
      <c r="F13" s="302">
        <v>3.6000000000000001</v>
      </c>
      <c r="G13" s="38"/>
      <c r="H13" s="44"/>
    </row>
    <row r="14" s="2" customFormat="1" ht="16.8" customHeight="1">
      <c r="A14" s="38"/>
      <c r="B14" s="44"/>
      <c r="C14" s="301" t="s">
        <v>1</v>
      </c>
      <c r="D14" s="301" t="s">
        <v>165</v>
      </c>
      <c r="E14" s="17" t="s">
        <v>1</v>
      </c>
      <c r="F14" s="302">
        <v>4.6399999999999997</v>
      </c>
      <c r="G14" s="38"/>
      <c r="H14" s="44"/>
    </row>
    <row r="15" s="2" customFormat="1" ht="16.8" customHeight="1">
      <c r="A15" s="38"/>
      <c r="B15" s="44"/>
      <c r="C15" s="303" t="s">
        <v>886</v>
      </c>
      <c r="D15" s="38"/>
      <c r="E15" s="38"/>
      <c r="F15" s="38"/>
      <c r="G15" s="38"/>
      <c r="H15" s="44"/>
    </row>
    <row r="16" s="2" customFormat="1" ht="16.8" customHeight="1">
      <c r="A16" s="38"/>
      <c r="B16" s="44"/>
      <c r="C16" s="301" t="s">
        <v>645</v>
      </c>
      <c r="D16" s="301" t="s">
        <v>646</v>
      </c>
      <c r="E16" s="17" t="s">
        <v>90</v>
      </c>
      <c r="F16" s="302">
        <v>4.6399999999999997</v>
      </c>
      <c r="G16" s="38"/>
      <c r="H16" s="44"/>
    </row>
    <row r="17" s="2" customFormat="1" ht="16.8" customHeight="1">
      <c r="A17" s="38"/>
      <c r="B17" s="44"/>
      <c r="C17" s="301" t="s">
        <v>671</v>
      </c>
      <c r="D17" s="301" t="s">
        <v>672</v>
      </c>
      <c r="E17" s="17" t="s">
        <v>90</v>
      </c>
      <c r="F17" s="302">
        <v>4.6399999999999997</v>
      </c>
      <c r="G17" s="38"/>
      <c r="H17" s="44"/>
    </row>
    <row r="18" s="2" customFormat="1" ht="16.8" customHeight="1">
      <c r="A18" s="38"/>
      <c r="B18" s="44"/>
      <c r="C18" s="301" t="s">
        <v>709</v>
      </c>
      <c r="D18" s="301" t="s">
        <v>710</v>
      </c>
      <c r="E18" s="17" t="s">
        <v>90</v>
      </c>
      <c r="F18" s="302">
        <v>55.289999999999999</v>
      </c>
      <c r="G18" s="38"/>
      <c r="H18" s="44"/>
    </row>
    <row r="19" s="2" customFormat="1" ht="16.8" customHeight="1">
      <c r="A19" s="38"/>
      <c r="B19" s="44"/>
      <c r="C19" s="301" t="s">
        <v>721</v>
      </c>
      <c r="D19" s="301" t="s">
        <v>722</v>
      </c>
      <c r="E19" s="17" t="s">
        <v>90</v>
      </c>
      <c r="F19" s="302">
        <v>55.289999999999999</v>
      </c>
      <c r="G19" s="38"/>
      <c r="H19" s="44"/>
    </row>
    <row r="20" s="2" customFormat="1">
      <c r="A20" s="38"/>
      <c r="B20" s="44"/>
      <c r="C20" s="301" t="s">
        <v>725</v>
      </c>
      <c r="D20" s="301" t="s">
        <v>726</v>
      </c>
      <c r="E20" s="17" t="s">
        <v>90</v>
      </c>
      <c r="F20" s="302">
        <v>59.939</v>
      </c>
      <c r="G20" s="38"/>
      <c r="H20" s="44"/>
    </row>
    <row r="21" s="2" customFormat="1" ht="16.8" customHeight="1">
      <c r="A21" s="38"/>
      <c r="B21" s="44"/>
      <c r="C21" s="297" t="s">
        <v>93</v>
      </c>
      <c r="D21" s="298" t="s">
        <v>94</v>
      </c>
      <c r="E21" s="299" t="s">
        <v>90</v>
      </c>
      <c r="F21" s="300">
        <v>15.960000000000001</v>
      </c>
      <c r="G21" s="38"/>
      <c r="H21" s="44"/>
    </row>
    <row r="22" s="2" customFormat="1" ht="16.8" customHeight="1">
      <c r="A22" s="38"/>
      <c r="B22" s="44"/>
      <c r="C22" s="301" t="s">
        <v>1</v>
      </c>
      <c r="D22" s="301" t="s">
        <v>887</v>
      </c>
      <c r="E22" s="17" t="s">
        <v>1</v>
      </c>
      <c r="F22" s="302">
        <v>0</v>
      </c>
      <c r="G22" s="38"/>
      <c r="H22" s="44"/>
    </row>
    <row r="23" s="2" customFormat="1" ht="16.8" customHeight="1">
      <c r="A23" s="38"/>
      <c r="B23" s="44"/>
      <c r="C23" s="301" t="s">
        <v>1</v>
      </c>
      <c r="D23" s="301" t="s">
        <v>888</v>
      </c>
      <c r="E23" s="17" t="s">
        <v>1</v>
      </c>
      <c r="F23" s="302">
        <v>10.560000000000001</v>
      </c>
      <c r="G23" s="38"/>
      <c r="H23" s="44"/>
    </row>
    <row r="24" s="2" customFormat="1" ht="16.8" customHeight="1">
      <c r="A24" s="38"/>
      <c r="B24" s="44"/>
      <c r="C24" s="301" t="s">
        <v>1</v>
      </c>
      <c r="D24" s="301" t="s">
        <v>889</v>
      </c>
      <c r="E24" s="17" t="s">
        <v>1</v>
      </c>
      <c r="F24" s="302">
        <v>6.5999999999999996</v>
      </c>
      <c r="G24" s="38"/>
      <c r="H24" s="44"/>
    </row>
    <row r="25" s="2" customFormat="1" ht="16.8" customHeight="1">
      <c r="A25" s="38"/>
      <c r="B25" s="44"/>
      <c r="C25" s="301" t="s">
        <v>1</v>
      </c>
      <c r="D25" s="301" t="s">
        <v>890</v>
      </c>
      <c r="E25" s="17" t="s">
        <v>1</v>
      </c>
      <c r="F25" s="302">
        <v>-1.2</v>
      </c>
      <c r="G25" s="38"/>
      <c r="H25" s="44"/>
    </row>
    <row r="26" s="2" customFormat="1" ht="16.8" customHeight="1">
      <c r="A26" s="38"/>
      <c r="B26" s="44"/>
      <c r="C26" s="301" t="s">
        <v>1</v>
      </c>
      <c r="D26" s="301" t="s">
        <v>165</v>
      </c>
      <c r="E26" s="17" t="s">
        <v>1</v>
      </c>
      <c r="F26" s="302">
        <v>15.960000000000001</v>
      </c>
      <c r="G26" s="38"/>
      <c r="H26" s="44"/>
    </row>
    <row r="27" s="2" customFormat="1" ht="16.8" customHeight="1">
      <c r="A27" s="38"/>
      <c r="B27" s="44"/>
      <c r="C27" s="303" t="s">
        <v>886</v>
      </c>
      <c r="D27" s="38"/>
      <c r="E27" s="38"/>
      <c r="F27" s="38"/>
      <c r="G27" s="38"/>
      <c r="H27" s="44"/>
    </row>
    <row r="28" s="2" customFormat="1" ht="16.8" customHeight="1">
      <c r="A28" s="38"/>
      <c r="B28" s="44"/>
      <c r="C28" s="301" t="s">
        <v>206</v>
      </c>
      <c r="D28" s="301" t="s">
        <v>207</v>
      </c>
      <c r="E28" s="17" t="s">
        <v>90</v>
      </c>
      <c r="F28" s="302">
        <v>153.06999999999999</v>
      </c>
      <c r="G28" s="38"/>
      <c r="H28" s="44"/>
    </row>
    <row r="29" s="2" customFormat="1" ht="16.8" customHeight="1">
      <c r="A29" s="38"/>
      <c r="B29" s="44"/>
      <c r="C29" s="301" t="s">
        <v>766</v>
      </c>
      <c r="D29" s="301" t="s">
        <v>767</v>
      </c>
      <c r="E29" s="17" t="s">
        <v>90</v>
      </c>
      <c r="F29" s="302">
        <v>15.960000000000001</v>
      </c>
      <c r="G29" s="38"/>
      <c r="H29" s="44"/>
    </row>
    <row r="30" s="2" customFormat="1" ht="16.8" customHeight="1">
      <c r="A30" s="38"/>
      <c r="B30" s="44"/>
      <c r="C30" s="301" t="s">
        <v>775</v>
      </c>
      <c r="D30" s="301" t="s">
        <v>776</v>
      </c>
      <c r="E30" s="17" t="s">
        <v>90</v>
      </c>
      <c r="F30" s="302">
        <v>15.960000000000001</v>
      </c>
      <c r="G30" s="38"/>
      <c r="H30" s="44"/>
    </row>
    <row r="31" s="2" customFormat="1" ht="16.8" customHeight="1">
      <c r="A31" s="38"/>
      <c r="B31" s="44"/>
      <c r="C31" s="301" t="s">
        <v>821</v>
      </c>
      <c r="D31" s="301" t="s">
        <v>822</v>
      </c>
      <c r="E31" s="17" t="s">
        <v>90</v>
      </c>
      <c r="F31" s="302">
        <v>213</v>
      </c>
      <c r="G31" s="38"/>
      <c r="H31" s="44"/>
    </row>
    <row r="32" s="2" customFormat="1" ht="16.8" customHeight="1">
      <c r="A32" s="38"/>
      <c r="B32" s="44"/>
      <c r="C32" s="301" t="s">
        <v>857</v>
      </c>
      <c r="D32" s="301" t="s">
        <v>858</v>
      </c>
      <c r="E32" s="17" t="s">
        <v>90</v>
      </c>
      <c r="F32" s="302">
        <v>213</v>
      </c>
      <c r="G32" s="38"/>
      <c r="H32" s="44"/>
    </row>
    <row r="33" s="2" customFormat="1" ht="16.8" customHeight="1">
      <c r="A33" s="38"/>
      <c r="B33" s="44"/>
      <c r="C33" s="301" t="s">
        <v>861</v>
      </c>
      <c r="D33" s="301" t="s">
        <v>862</v>
      </c>
      <c r="E33" s="17" t="s">
        <v>90</v>
      </c>
      <c r="F33" s="302">
        <v>213</v>
      </c>
      <c r="G33" s="38"/>
      <c r="H33" s="44"/>
    </row>
    <row r="34" s="2" customFormat="1" ht="16.8" customHeight="1">
      <c r="A34" s="38"/>
      <c r="B34" s="44"/>
      <c r="C34" s="301" t="s">
        <v>779</v>
      </c>
      <c r="D34" s="301" t="s">
        <v>780</v>
      </c>
      <c r="E34" s="17" t="s">
        <v>90</v>
      </c>
      <c r="F34" s="302">
        <v>17.556000000000001</v>
      </c>
      <c r="G34" s="38"/>
      <c r="H34" s="44"/>
    </row>
    <row r="35" s="2" customFormat="1" ht="16.8" customHeight="1">
      <c r="A35" s="38"/>
      <c r="B35" s="44"/>
      <c r="C35" s="297" t="s">
        <v>97</v>
      </c>
      <c r="D35" s="298" t="s">
        <v>98</v>
      </c>
      <c r="E35" s="299" t="s">
        <v>90</v>
      </c>
      <c r="F35" s="300">
        <v>59.93</v>
      </c>
      <c r="G35" s="38"/>
      <c r="H35" s="44"/>
    </row>
    <row r="36" s="2" customFormat="1" ht="16.8" customHeight="1">
      <c r="A36" s="38"/>
      <c r="B36" s="44"/>
      <c r="C36" s="301" t="s">
        <v>1</v>
      </c>
      <c r="D36" s="301" t="s">
        <v>891</v>
      </c>
      <c r="E36" s="17" t="s">
        <v>1</v>
      </c>
      <c r="F36" s="302">
        <v>8.9100000000000001</v>
      </c>
      <c r="G36" s="38"/>
      <c r="H36" s="44"/>
    </row>
    <row r="37" s="2" customFormat="1" ht="16.8" customHeight="1">
      <c r="A37" s="38"/>
      <c r="B37" s="44"/>
      <c r="C37" s="301" t="s">
        <v>1</v>
      </c>
      <c r="D37" s="301" t="s">
        <v>717</v>
      </c>
      <c r="E37" s="17" t="s">
        <v>1</v>
      </c>
      <c r="F37" s="302">
        <v>0.80000000000000004</v>
      </c>
      <c r="G37" s="38"/>
      <c r="H37" s="44"/>
    </row>
    <row r="38" s="2" customFormat="1" ht="16.8" customHeight="1">
      <c r="A38" s="38"/>
      <c r="B38" s="44"/>
      <c r="C38" s="301" t="s">
        <v>1</v>
      </c>
      <c r="D38" s="301" t="s">
        <v>718</v>
      </c>
      <c r="E38" s="17" t="s">
        <v>1</v>
      </c>
      <c r="F38" s="302">
        <v>1.04</v>
      </c>
      <c r="G38" s="38"/>
      <c r="H38" s="44"/>
    </row>
    <row r="39" s="2" customFormat="1" ht="16.8" customHeight="1">
      <c r="A39" s="38"/>
      <c r="B39" s="44"/>
      <c r="C39" s="301" t="s">
        <v>1</v>
      </c>
      <c r="D39" s="301" t="s">
        <v>236</v>
      </c>
      <c r="E39" s="17" t="s">
        <v>1</v>
      </c>
      <c r="F39" s="302">
        <v>3.6000000000000001</v>
      </c>
      <c r="G39" s="38"/>
      <c r="H39" s="44"/>
    </row>
    <row r="40" s="2" customFormat="1" ht="16.8" customHeight="1">
      <c r="A40" s="38"/>
      <c r="B40" s="44"/>
      <c r="C40" s="301" t="s">
        <v>1</v>
      </c>
      <c r="D40" s="301" t="s">
        <v>719</v>
      </c>
      <c r="E40" s="17" t="s">
        <v>1</v>
      </c>
      <c r="F40" s="302">
        <v>9.4600000000000009</v>
      </c>
      <c r="G40" s="38"/>
      <c r="H40" s="44"/>
    </row>
    <row r="41" s="2" customFormat="1" ht="16.8" customHeight="1">
      <c r="A41" s="38"/>
      <c r="B41" s="44"/>
      <c r="C41" s="301" t="s">
        <v>1</v>
      </c>
      <c r="D41" s="301" t="s">
        <v>322</v>
      </c>
      <c r="E41" s="17" t="s">
        <v>1</v>
      </c>
      <c r="F41" s="302">
        <v>15.050000000000001</v>
      </c>
      <c r="G41" s="38"/>
      <c r="H41" s="44"/>
    </row>
    <row r="42" s="2" customFormat="1" ht="16.8" customHeight="1">
      <c r="A42" s="38"/>
      <c r="B42" s="44"/>
      <c r="C42" s="301" t="s">
        <v>1</v>
      </c>
      <c r="D42" s="301" t="s">
        <v>892</v>
      </c>
      <c r="E42" s="17" t="s">
        <v>1</v>
      </c>
      <c r="F42" s="302">
        <v>21.07</v>
      </c>
      <c r="G42" s="38"/>
      <c r="H42" s="44"/>
    </row>
    <row r="43" s="2" customFormat="1" ht="16.8" customHeight="1">
      <c r="A43" s="38"/>
      <c r="B43" s="44"/>
      <c r="C43" s="301" t="s">
        <v>1</v>
      </c>
      <c r="D43" s="301" t="s">
        <v>165</v>
      </c>
      <c r="E43" s="17" t="s">
        <v>1</v>
      </c>
      <c r="F43" s="302">
        <v>59.93</v>
      </c>
      <c r="G43" s="38"/>
      <c r="H43" s="44"/>
    </row>
    <row r="44" s="2" customFormat="1" ht="16.8" customHeight="1">
      <c r="A44" s="38"/>
      <c r="B44" s="44"/>
      <c r="C44" s="303" t="s">
        <v>886</v>
      </c>
      <c r="D44" s="38"/>
      <c r="E44" s="38"/>
      <c r="F44" s="38"/>
      <c r="G44" s="38"/>
      <c r="H44" s="44"/>
    </row>
    <row r="45" s="2" customFormat="1" ht="16.8" customHeight="1">
      <c r="A45" s="38"/>
      <c r="B45" s="44"/>
      <c r="C45" s="301" t="s">
        <v>186</v>
      </c>
      <c r="D45" s="301" t="s">
        <v>187</v>
      </c>
      <c r="E45" s="17" t="s">
        <v>90</v>
      </c>
      <c r="F45" s="302">
        <v>59.93</v>
      </c>
      <c r="G45" s="38"/>
      <c r="H45" s="44"/>
    </row>
    <row r="46" s="2" customFormat="1" ht="16.8" customHeight="1">
      <c r="A46" s="38"/>
      <c r="B46" s="44"/>
      <c r="C46" s="301" t="s">
        <v>190</v>
      </c>
      <c r="D46" s="301" t="s">
        <v>191</v>
      </c>
      <c r="E46" s="17" t="s">
        <v>90</v>
      </c>
      <c r="F46" s="302">
        <v>59.93</v>
      </c>
      <c r="G46" s="38"/>
      <c r="H46" s="44"/>
    </row>
    <row r="47" s="2" customFormat="1" ht="16.8" customHeight="1">
      <c r="A47" s="38"/>
      <c r="B47" s="44"/>
      <c r="C47" s="301" t="s">
        <v>194</v>
      </c>
      <c r="D47" s="301" t="s">
        <v>195</v>
      </c>
      <c r="E47" s="17" t="s">
        <v>90</v>
      </c>
      <c r="F47" s="302">
        <v>59.93</v>
      </c>
      <c r="G47" s="38"/>
      <c r="H47" s="44"/>
    </row>
    <row r="48" s="2" customFormat="1" ht="16.8" customHeight="1">
      <c r="A48" s="38"/>
      <c r="B48" s="44"/>
      <c r="C48" s="301" t="s">
        <v>222</v>
      </c>
      <c r="D48" s="301" t="s">
        <v>223</v>
      </c>
      <c r="E48" s="17" t="s">
        <v>90</v>
      </c>
      <c r="F48" s="302">
        <v>59.93</v>
      </c>
      <c r="G48" s="38"/>
      <c r="H48" s="44"/>
    </row>
    <row r="49" s="2" customFormat="1" ht="16.8" customHeight="1">
      <c r="A49" s="38"/>
      <c r="B49" s="44"/>
      <c r="C49" s="301" t="s">
        <v>225</v>
      </c>
      <c r="D49" s="301" t="s">
        <v>226</v>
      </c>
      <c r="E49" s="17" t="s">
        <v>90</v>
      </c>
      <c r="F49" s="302">
        <v>59.93</v>
      </c>
      <c r="G49" s="38"/>
      <c r="H49" s="44"/>
    </row>
    <row r="50" s="2" customFormat="1" ht="16.8" customHeight="1">
      <c r="A50" s="38"/>
      <c r="B50" s="44"/>
      <c r="C50" s="301" t="s">
        <v>701</v>
      </c>
      <c r="D50" s="301" t="s">
        <v>702</v>
      </c>
      <c r="E50" s="17" t="s">
        <v>90</v>
      </c>
      <c r="F50" s="302">
        <v>59.93</v>
      </c>
      <c r="G50" s="38"/>
      <c r="H50" s="44"/>
    </row>
    <row r="51" s="2" customFormat="1" ht="16.8" customHeight="1">
      <c r="A51" s="38"/>
      <c r="B51" s="44"/>
      <c r="C51" s="301" t="s">
        <v>705</v>
      </c>
      <c r="D51" s="301" t="s">
        <v>706</v>
      </c>
      <c r="E51" s="17" t="s">
        <v>90</v>
      </c>
      <c r="F51" s="302">
        <v>59.93</v>
      </c>
      <c r="G51" s="38"/>
      <c r="H51" s="44"/>
    </row>
    <row r="52" s="2" customFormat="1" ht="16.8" customHeight="1">
      <c r="A52" s="38"/>
      <c r="B52" s="44"/>
      <c r="C52" s="301" t="s">
        <v>709</v>
      </c>
      <c r="D52" s="301" t="s">
        <v>710</v>
      </c>
      <c r="E52" s="17" t="s">
        <v>90</v>
      </c>
      <c r="F52" s="302">
        <v>55.289999999999999</v>
      </c>
      <c r="G52" s="38"/>
      <c r="H52" s="44"/>
    </row>
    <row r="53" s="2" customFormat="1" ht="16.8" customHeight="1">
      <c r="A53" s="38"/>
      <c r="B53" s="44"/>
      <c r="C53" s="301" t="s">
        <v>721</v>
      </c>
      <c r="D53" s="301" t="s">
        <v>722</v>
      </c>
      <c r="E53" s="17" t="s">
        <v>90</v>
      </c>
      <c r="F53" s="302">
        <v>55.289999999999999</v>
      </c>
      <c r="G53" s="38"/>
      <c r="H53" s="44"/>
    </row>
    <row r="54" s="2" customFormat="1" ht="16.8" customHeight="1">
      <c r="A54" s="38"/>
      <c r="B54" s="44"/>
      <c r="C54" s="301" t="s">
        <v>821</v>
      </c>
      <c r="D54" s="301" t="s">
        <v>822</v>
      </c>
      <c r="E54" s="17" t="s">
        <v>90</v>
      </c>
      <c r="F54" s="302">
        <v>213</v>
      </c>
      <c r="G54" s="38"/>
      <c r="H54" s="44"/>
    </row>
    <row r="55" s="2" customFormat="1" ht="16.8" customHeight="1">
      <c r="A55" s="38"/>
      <c r="B55" s="44"/>
      <c r="C55" s="301" t="s">
        <v>825</v>
      </c>
      <c r="D55" s="301" t="s">
        <v>826</v>
      </c>
      <c r="E55" s="17" t="s">
        <v>90</v>
      </c>
      <c r="F55" s="302">
        <v>213.66</v>
      </c>
      <c r="G55" s="38"/>
      <c r="H55" s="44"/>
    </row>
    <row r="56" s="2" customFormat="1" ht="16.8" customHeight="1">
      <c r="A56" s="38"/>
      <c r="B56" s="44"/>
      <c r="C56" s="301" t="s">
        <v>857</v>
      </c>
      <c r="D56" s="301" t="s">
        <v>858</v>
      </c>
      <c r="E56" s="17" t="s">
        <v>90</v>
      </c>
      <c r="F56" s="302">
        <v>213</v>
      </c>
      <c r="G56" s="38"/>
      <c r="H56" s="44"/>
    </row>
    <row r="57" s="2" customFormat="1" ht="16.8" customHeight="1">
      <c r="A57" s="38"/>
      <c r="B57" s="44"/>
      <c r="C57" s="301" t="s">
        <v>861</v>
      </c>
      <c r="D57" s="301" t="s">
        <v>862</v>
      </c>
      <c r="E57" s="17" t="s">
        <v>90</v>
      </c>
      <c r="F57" s="302">
        <v>213</v>
      </c>
      <c r="G57" s="38"/>
      <c r="H57" s="44"/>
    </row>
    <row r="58" s="2" customFormat="1" ht="16.8" customHeight="1">
      <c r="A58" s="38"/>
      <c r="B58" s="44"/>
      <c r="C58" s="301" t="s">
        <v>242</v>
      </c>
      <c r="D58" s="301" t="s">
        <v>243</v>
      </c>
      <c r="E58" s="17" t="s">
        <v>90</v>
      </c>
      <c r="F58" s="302">
        <v>59.93</v>
      </c>
      <c r="G58" s="38"/>
      <c r="H58" s="44"/>
    </row>
    <row r="59" s="2" customFormat="1">
      <c r="A59" s="38"/>
      <c r="B59" s="44"/>
      <c r="C59" s="301" t="s">
        <v>250</v>
      </c>
      <c r="D59" s="301" t="s">
        <v>251</v>
      </c>
      <c r="E59" s="17" t="s">
        <v>158</v>
      </c>
      <c r="F59" s="302">
        <v>0.35099999999999998</v>
      </c>
      <c r="G59" s="38"/>
      <c r="H59" s="44"/>
    </row>
    <row r="60" s="2" customFormat="1">
      <c r="A60" s="38"/>
      <c r="B60" s="44"/>
      <c r="C60" s="301" t="s">
        <v>725</v>
      </c>
      <c r="D60" s="301" t="s">
        <v>726</v>
      </c>
      <c r="E60" s="17" t="s">
        <v>90</v>
      </c>
      <c r="F60" s="302">
        <v>59.939</v>
      </c>
      <c r="G60" s="38"/>
      <c r="H60" s="44"/>
    </row>
    <row r="61" s="2" customFormat="1" ht="16.8" customHeight="1">
      <c r="A61" s="38"/>
      <c r="B61" s="44"/>
      <c r="C61" s="297" t="s">
        <v>100</v>
      </c>
      <c r="D61" s="298" t="s">
        <v>101</v>
      </c>
      <c r="E61" s="299" t="s">
        <v>90</v>
      </c>
      <c r="F61" s="300">
        <v>169.03</v>
      </c>
      <c r="G61" s="38"/>
      <c r="H61" s="44"/>
    </row>
    <row r="62" s="2" customFormat="1" ht="16.8" customHeight="1">
      <c r="A62" s="38"/>
      <c r="B62" s="44"/>
      <c r="C62" s="301" t="s">
        <v>1</v>
      </c>
      <c r="D62" s="301" t="s">
        <v>893</v>
      </c>
      <c r="E62" s="17" t="s">
        <v>1</v>
      </c>
      <c r="F62" s="302">
        <v>30.73</v>
      </c>
      <c r="G62" s="38"/>
      <c r="H62" s="44"/>
    </row>
    <row r="63" s="2" customFormat="1" ht="16.8" customHeight="1">
      <c r="A63" s="38"/>
      <c r="B63" s="44"/>
      <c r="C63" s="301" t="s">
        <v>1</v>
      </c>
      <c r="D63" s="301" t="s">
        <v>894</v>
      </c>
      <c r="E63" s="17" t="s">
        <v>1</v>
      </c>
      <c r="F63" s="302">
        <v>7.7999999999999998</v>
      </c>
      <c r="G63" s="38"/>
      <c r="H63" s="44"/>
    </row>
    <row r="64" s="2" customFormat="1" ht="16.8" customHeight="1">
      <c r="A64" s="38"/>
      <c r="B64" s="44"/>
      <c r="C64" s="301" t="s">
        <v>1</v>
      </c>
      <c r="D64" s="301" t="s">
        <v>895</v>
      </c>
      <c r="E64" s="17" t="s">
        <v>1</v>
      </c>
      <c r="F64" s="302">
        <v>9.1199999999999992</v>
      </c>
      <c r="G64" s="38"/>
      <c r="H64" s="44"/>
    </row>
    <row r="65" s="2" customFormat="1" ht="16.8" customHeight="1">
      <c r="A65" s="38"/>
      <c r="B65" s="44"/>
      <c r="C65" s="301" t="s">
        <v>1</v>
      </c>
      <c r="D65" s="301" t="s">
        <v>896</v>
      </c>
      <c r="E65" s="17" t="s">
        <v>1</v>
      </c>
      <c r="F65" s="302">
        <v>18.120000000000001</v>
      </c>
      <c r="G65" s="38"/>
      <c r="H65" s="44"/>
    </row>
    <row r="66" s="2" customFormat="1" ht="16.8" customHeight="1">
      <c r="A66" s="38"/>
      <c r="B66" s="44"/>
      <c r="C66" s="301" t="s">
        <v>1</v>
      </c>
      <c r="D66" s="301" t="s">
        <v>897</v>
      </c>
      <c r="E66" s="17" t="s">
        <v>1</v>
      </c>
      <c r="F66" s="302">
        <v>28.940000000000001</v>
      </c>
      <c r="G66" s="38"/>
      <c r="H66" s="44"/>
    </row>
    <row r="67" s="2" customFormat="1" ht="16.8" customHeight="1">
      <c r="A67" s="38"/>
      <c r="B67" s="44"/>
      <c r="C67" s="301" t="s">
        <v>1</v>
      </c>
      <c r="D67" s="301" t="s">
        <v>898</v>
      </c>
      <c r="E67" s="17" t="s">
        <v>1</v>
      </c>
      <c r="F67" s="302">
        <v>34.460000000000001</v>
      </c>
      <c r="G67" s="38"/>
      <c r="H67" s="44"/>
    </row>
    <row r="68" s="2" customFormat="1" ht="16.8" customHeight="1">
      <c r="A68" s="38"/>
      <c r="B68" s="44"/>
      <c r="C68" s="301" t="s">
        <v>1</v>
      </c>
      <c r="D68" s="301" t="s">
        <v>899</v>
      </c>
      <c r="E68" s="17" t="s">
        <v>1</v>
      </c>
      <c r="F68" s="302">
        <v>39.859999999999999</v>
      </c>
      <c r="G68" s="38"/>
      <c r="H68" s="44"/>
    </row>
    <row r="69" s="2" customFormat="1" ht="16.8" customHeight="1">
      <c r="A69" s="38"/>
      <c r="B69" s="44"/>
      <c r="C69" s="301" t="s">
        <v>1</v>
      </c>
      <c r="D69" s="301" t="s">
        <v>165</v>
      </c>
      <c r="E69" s="17" t="s">
        <v>1</v>
      </c>
      <c r="F69" s="302">
        <v>169.03</v>
      </c>
      <c r="G69" s="38"/>
      <c r="H69" s="44"/>
    </row>
    <row r="70" s="2" customFormat="1" ht="16.8" customHeight="1">
      <c r="A70" s="38"/>
      <c r="B70" s="44"/>
      <c r="C70" s="303" t="s">
        <v>886</v>
      </c>
      <c r="D70" s="38"/>
      <c r="E70" s="38"/>
      <c r="F70" s="38"/>
      <c r="G70" s="38"/>
      <c r="H70" s="44"/>
    </row>
    <row r="71" s="2" customFormat="1" ht="16.8" customHeight="1">
      <c r="A71" s="38"/>
      <c r="B71" s="44"/>
      <c r="C71" s="301" t="s">
        <v>198</v>
      </c>
      <c r="D71" s="301" t="s">
        <v>199</v>
      </c>
      <c r="E71" s="17" t="s">
        <v>90</v>
      </c>
      <c r="F71" s="302">
        <v>169.03</v>
      </c>
      <c r="G71" s="38"/>
      <c r="H71" s="44"/>
    </row>
    <row r="72" s="2" customFormat="1" ht="16.8" customHeight="1">
      <c r="A72" s="38"/>
      <c r="B72" s="44"/>
      <c r="C72" s="301" t="s">
        <v>202</v>
      </c>
      <c r="D72" s="301" t="s">
        <v>203</v>
      </c>
      <c r="E72" s="17" t="s">
        <v>90</v>
      </c>
      <c r="F72" s="302">
        <v>169.03</v>
      </c>
      <c r="G72" s="38"/>
      <c r="H72" s="44"/>
    </row>
    <row r="73" s="2" customFormat="1" ht="16.8" customHeight="1">
      <c r="A73" s="38"/>
      <c r="B73" s="44"/>
      <c r="C73" s="301" t="s">
        <v>206</v>
      </c>
      <c r="D73" s="301" t="s">
        <v>207</v>
      </c>
      <c r="E73" s="17" t="s">
        <v>90</v>
      </c>
      <c r="F73" s="302">
        <v>153.06999999999999</v>
      </c>
      <c r="G73" s="38"/>
      <c r="H73" s="44"/>
    </row>
    <row r="74" s="2" customFormat="1" ht="16.8" customHeight="1">
      <c r="A74" s="38"/>
      <c r="B74" s="44"/>
      <c r="C74" s="301" t="s">
        <v>821</v>
      </c>
      <c r="D74" s="301" t="s">
        <v>822</v>
      </c>
      <c r="E74" s="17" t="s">
        <v>90</v>
      </c>
      <c r="F74" s="302">
        <v>213</v>
      </c>
      <c r="G74" s="38"/>
      <c r="H74" s="44"/>
    </row>
    <row r="75" s="2" customFormat="1" ht="16.8" customHeight="1">
      <c r="A75" s="38"/>
      <c r="B75" s="44"/>
      <c r="C75" s="301" t="s">
        <v>825</v>
      </c>
      <c r="D75" s="301" t="s">
        <v>826</v>
      </c>
      <c r="E75" s="17" t="s">
        <v>90</v>
      </c>
      <c r="F75" s="302">
        <v>213.66</v>
      </c>
      <c r="G75" s="38"/>
      <c r="H75" s="44"/>
    </row>
    <row r="76" s="2" customFormat="1" ht="16.8" customHeight="1">
      <c r="A76" s="38"/>
      <c r="B76" s="44"/>
      <c r="C76" s="301" t="s">
        <v>857</v>
      </c>
      <c r="D76" s="301" t="s">
        <v>858</v>
      </c>
      <c r="E76" s="17" t="s">
        <v>90</v>
      </c>
      <c r="F76" s="302">
        <v>213</v>
      </c>
      <c r="G76" s="38"/>
      <c r="H76" s="44"/>
    </row>
    <row r="77" s="2" customFormat="1" ht="16.8" customHeight="1">
      <c r="A77" s="38"/>
      <c r="B77" s="44"/>
      <c r="C77" s="301" t="s">
        <v>861</v>
      </c>
      <c r="D77" s="301" t="s">
        <v>862</v>
      </c>
      <c r="E77" s="17" t="s">
        <v>90</v>
      </c>
      <c r="F77" s="302">
        <v>213</v>
      </c>
      <c r="G77" s="38"/>
      <c r="H77" s="44"/>
    </row>
    <row r="78" s="2" customFormat="1" ht="7.44" customHeight="1">
      <c r="A78" s="38"/>
      <c r="B78" s="167"/>
      <c r="C78" s="168"/>
      <c r="D78" s="168"/>
      <c r="E78" s="168"/>
      <c r="F78" s="168"/>
      <c r="G78" s="168"/>
      <c r="H78" s="44"/>
    </row>
    <row r="79" s="2" customFormat="1">
      <c r="A79" s="38"/>
      <c r="B79" s="38"/>
      <c r="C79" s="38"/>
      <c r="D79" s="38"/>
      <c r="E79" s="38"/>
      <c r="F79" s="38"/>
      <c r="G79" s="38"/>
      <c r="H79" s="38"/>
    </row>
  </sheetData>
  <sheetProtection sheet="1" formatColumns="0" formatRows="0" objects="1" scenarios="1" spinCount="100000" saltValue="hJtidZi+EFgnZ43rvX2Cg+UEPPbbN/y4juOEMXK9kA2od3T3NdsgWaYayKcvwCm8rbgIjAH6p7QBEHHA1zfHNg==" hashValue="0ca3hiTpDtJN7Nq7QG6jU+ZA2bneoNV0t/UgZkdY9qdOpbDom3/kTnvs3b7GF9XU2Hi7T/0jTN1yfTr7I2Af1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2023-07-08T21:43:34Z</dcterms:created>
  <dcterms:modified xsi:type="dcterms:W3CDTF">2023-07-08T21:43:47Z</dcterms:modified>
</cp:coreProperties>
</file>